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370" windowHeight="1185" firstSheet="1" activeTab="1"/>
  </bookViews>
  <sheets>
    <sheet name="Лист2" sheetId="4" r:id="rId1"/>
    <sheet name="Общий прайс" sheetId="1" r:id="rId2"/>
    <sheet name="Профлисты" sheetId="2" state="hidden" r:id="rId3"/>
    <sheet name="Лист1" sheetId="3" r:id="rId4"/>
  </sheets>
  <calcPr calcId="162913" refMode="R1C1"/>
</workbook>
</file>

<file path=xl/calcChain.xml><?xml version="1.0" encoding="utf-8"?>
<calcChain xmlns="http://schemas.openxmlformats.org/spreadsheetml/2006/main">
  <c r="G245" i="1"/>
  <c r="G246"/>
  <c r="G247"/>
  <c r="G244"/>
  <c r="G205"/>
  <c r="G203"/>
  <c r="G202"/>
  <c r="G201"/>
  <c r="G180"/>
  <c r="G169"/>
  <c r="F278" l="1"/>
  <c r="F277"/>
  <c r="F276"/>
  <c r="F275"/>
  <c r="F274"/>
  <c r="F273"/>
  <c r="F272"/>
  <c r="F271"/>
  <c r="F270"/>
  <c r="F269"/>
  <c r="F268"/>
  <c r="F267"/>
  <c r="F266"/>
  <c r="F261"/>
  <c r="F260"/>
  <c r="F259"/>
  <c r="F258"/>
  <c r="F257"/>
  <c r="F256"/>
  <c r="F255"/>
  <c r="F254"/>
  <c r="F253"/>
  <c r="F252"/>
  <c r="F251"/>
  <c r="F250"/>
  <c r="G235"/>
  <c r="G236"/>
  <c r="G237"/>
  <c r="G238"/>
  <c r="G239"/>
  <c r="G240"/>
  <c r="G241"/>
  <c r="G234"/>
  <c r="G233"/>
  <c r="G232"/>
  <c r="G223"/>
  <c r="G224"/>
  <c r="G225"/>
  <c r="G226"/>
  <c r="G227"/>
  <c r="G228"/>
  <c r="G229"/>
  <c r="G222"/>
  <c r="G221"/>
  <c r="G220"/>
  <c r="G217"/>
  <c r="G216"/>
  <c r="G211"/>
  <c r="G210"/>
  <c r="G209"/>
  <c r="G184" l="1"/>
  <c r="G185"/>
  <c r="G186"/>
  <c r="G187"/>
  <c r="G183"/>
  <c r="G206"/>
  <c r="G204"/>
  <c r="G200"/>
  <c r="G197"/>
  <c r="G196"/>
  <c r="G192"/>
  <c r="G193"/>
  <c r="G194"/>
  <c r="G195"/>
  <c r="G191"/>
  <c r="G190"/>
  <c r="G179"/>
  <c r="G178"/>
  <c r="G177"/>
  <c r="G176"/>
  <c r="G174"/>
  <c r="G172"/>
  <c r="G170"/>
  <c r="G165"/>
  <c r="G166"/>
  <c r="G164"/>
  <c r="G154"/>
  <c r="G155"/>
  <c r="G156"/>
  <c r="G157"/>
  <c r="G158"/>
  <c r="G159"/>
  <c r="G160"/>
  <c r="G161"/>
  <c r="G148"/>
  <c r="G149"/>
  <c r="G150"/>
  <c r="G151"/>
  <c r="G152"/>
  <c r="G153"/>
  <c r="G147"/>
  <c r="G146"/>
  <c r="G145"/>
  <c r="G144"/>
  <c r="G131"/>
  <c r="G132"/>
  <c r="G133"/>
  <c r="G134"/>
  <c r="G135"/>
  <c r="G136"/>
  <c r="G137"/>
  <c r="G138"/>
  <c r="G139"/>
  <c r="G140"/>
  <c r="G141"/>
  <c r="G130"/>
  <c r="G119"/>
  <c r="G120"/>
  <c r="G121"/>
  <c r="G122"/>
  <c r="G123"/>
  <c r="G124"/>
  <c r="G125"/>
  <c r="G126"/>
  <c r="G127"/>
  <c r="G118"/>
  <c r="G111"/>
  <c r="G112"/>
  <c r="G113"/>
  <c r="G114"/>
  <c r="G115"/>
  <c r="G110"/>
  <c r="G109"/>
  <c r="G108"/>
  <c r="G107"/>
  <c r="G106"/>
  <c r="G105"/>
  <c r="G104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69"/>
  <c r="G68"/>
  <c r="G67"/>
  <c r="G66"/>
  <c r="G65"/>
  <c r="G64"/>
  <c r="G63"/>
  <c r="G62"/>
  <c r="G61"/>
  <c r="G60"/>
  <c r="G41"/>
  <c r="G57"/>
  <c r="G56"/>
  <c r="G55"/>
  <c r="G54"/>
  <c r="G53"/>
  <c r="G52"/>
  <c r="G51"/>
  <c r="G50"/>
  <c r="G49"/>
  <c r="G48"/>
  <c r="G47"/>
  <c r="G46" l="1"/>
  <c r="G45"/>
  <c r="G44"/>
  <c r="G43"/>
  <c r="G42"/>
  <c r="G40"/>
  <c r="G24"/>
  <c r="G25"/>
  <c r="G26"/>
  <c r="G27"/>
  <c r="G28"/>
  <c r="G29"/>
  <c r="G30"/>
  <c r="G31"/>
  <c r="G32"/>
  <c r="G33"/>
  <c r="G34"/>
  <c r="G35"/>
  <c r="G36"/>
  <c r="G37"/>
  <c r="G23"/>
  <c r="G18"/>
  <c r="G19"/>
  <c r="G20"/>
  <c r="G21"/>
  <c r="G17"/>
  <c r="F11" i="2" l="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</calcChain>
</file>

<file path=xl/sharedStrings.xml><?xml version="1.0" encoding="utf-8"?>
<sst xmlns="http://schemas.openxmlformats.org/spreadsheetml/2006/main" count="423" uniqueCount="205">
  <si>
    <t>1,25 х 2,5</t>
  </si>
  <si>
    <t>1.25 х 2.5</t>
  </si>
  <si>
    <t>25х25х4</t>
  </si>
  <si>
    <t>32х32х4</t>
  </si>
  <si>
    <t>50х50х5</t>
  </si>
  <si>
    <t>75х75х6</t>
  </si>
  <si>
    <t>1х2</t>
  </si>
  <si>
    <t>1,25х2,5</t>
  </si>
  <si>
    <t>1,5х6</t>
  </si>
  <si>
    <t>20х20х1,5</t>
  </si>
  <si>
    <t>25х25х1,5</t>
  </si>
  <si>
    <t>30х30х1,5</t>
  </si>
  <si>
    <t>40х40х2,0</t>
  </si>
  <si>
    <t>50х50х2,0</t>
  </si>
  <si>
    <t>60х40х2,0</t>
  </si>
  <si>
    <t>60х60х2,0</t>
  </si>
  <si>
    <t>80х80х3,0</t>
  </si>
  <si>
    <t>100х100х4,0</t>
  </si>
  <si>
    <t>Филиал «Астана» АО «БТА Банк» г. Астана</t>
  </si>
  <si>
    <t>010000, г. Астана, ул. Промзона, 35, д.6</t>
  </si>
  <si>
    <t>e-mail:mk_sg@mail.ru</t>
  </si>
  <si>
    <t>Рабочие дни: 9.00-18.00, выходные дни: суббота, воскресение.</t>
  </si>
  <si>
    <t>Действует  гибкая система  скидок!!!</t>
  </si>
  <si>
    <t xml:space="preserve"> автотранспортом  и  ж/д  вагонами. </t>
  </si>
  <si>
    <t xml:space="preserve">Осуществляется доставка по г.Астане, а также по Республике Казахстан   </t>
  </si>
  <si>
    <t>80х80х4,0</t>
  </si>
  <si>
    <t>100х100х3,0</t>
  </si>
  <si>
    <t xml:space="preserve">                        </t>
  </si>
  <si>
    <t xml:space="preserve">   ТОО "Металлургическая компания "Стальград"      </t>
  </si>
  <si>
    <t>РНН  620200368390, БИН 110240002372,  р/с KZ85319Y010003775744, БИК  ABKZKZKX</t>
  </si>
  <si>
    <t xml:space="preserve">                Тел/факс  (7172) 57-50-25, 53-30-50, 8-702-9702213, 8-775-4141828, 8-777-0347420</t>
  </si>
  <si>
    <r>
      <t xml:space="preserve">                                                                Прайс-лист                                                                                       </t>
    </r>
    <r>
      <rPr>
        <b/>
        <i/>
        <shadow/>
        <sz val="12"/>
        <color indexed="8"/>
        <rFont val="Times New Roman"/>
        <family val="1"/>
        <charset val="204"/>
      </rPr>
      <t>от 09.06.2011г</t>
    </r>
  </si>
  <si>
    <t>Профлист оцинкованный</t>
  </si>
  <si>
    <t>Сортамент профлиста</t>
  </si>
  <si>
    <t>Толщина,мм</t>
  </si>
  <si>
    <t>Раскрой,м</t>
  </si>
  <si>
    <t>Монтаж.ширина</t>
  </si>
  <si>
    <t>Вес/кг    за   1 лист</t>
  </si>
  <si>
    <t>Цена/тг  за   1 лист</t>
  </si>
  <si>
    <t>Цена/ тн  профлист</t>
  </si>
  <si>
    <t>С10</t>
  </si>
  <si>
    <t>6х0,95</t>
  </si>
  <si>
    <t>6х1,15</t>
  </si>
  <si>
    <t>С16</t>
  </si>
  <si>
    <t>6х0,86</t>
  </si>
  <si>
    <t>6х1,05</t>
  </si>
  <si>
    <t>НС21</t>
  </si>
  <si>
    <t>НС35</t>
  </si>
  <si>
    <t>Н60</t>
  </si>
  <si>
    <t>6,х0,95</t>
  </si>
  <si>
    <t>Н75</t>
  </si>
  <si>
    <t>6х0,80</t>
  </si>
  <si>
    <t>1,25х2,50</t>
  </si>
  <si>
    <t>140х140х10</t>
  </si>
  <si>
    <t>160х160х10</t>
  </si>
  <si>
    <t xml:space="preserve"> 30Б1</t>
  </si>
  <si>
    <t xml:space="preserve"> 40Б1</t>
  </si>
  <si>
    <t xml:space="preserve"> 20Б1</t>
  </si>
  <si>
    <t xml:space="preserve"> 18Б1</t>
  </si>
  <si>
    <t xml:space="preserve"> 14Б1</t>
  </si>
  <si>
    <t xml:space="preserve"> 12Б1</t>
  </si>
  <si>
    <t>Швеллер ст.3 сп. ГОСТ 8240</t>
  </si>
  <si>
    <t>40х20х1,5</t>
  </si>
  <si>
    <t xml:space="preserve">          1500х6000</t>
  </si>
  <si>
    <t>15х15х1,5</t>
  </si>
  <si>
    <t>40х40х1,5</t>
  </si>
  <si>
    <t>50х25х1,5</t>
  </si>
  <si>
    <t>40х20х2,0</t>
  </si>
  <si>
    <t>80х40х2,0</t>
  </si>
  <si>
    <t>15х2,8</t>
  </si>
  <si>
    <t>20х2,8</t>
  </si>
  <si>
    <t>32х3,2</t>
  </si>
  <si>
    <t>40х3,5</t>
  </si>
  <si>
    <t>102х4,0</t>
  </si>
  <si>
    <t>127х4,0</t>
  </si>
  <si>
    <t>немерн.</t>
  </si>
  <si>
    <t>114х5</t>
  </si>
  <si>
    <t>127х5</t>
  </si>
  <si>
    <t>273х8</t>
  </si>
  <si>
    <t>325х8</t>
  </si>
  <si>
    <t>57х3,5</t>
  </si>
  <si>
    <t>76х3,5</t>
  </si>
  <si>
    <t>ТОО "МЕТМАРКЕТ"</t>
  </si>
  <si>
    <t xml:space="preserve">                                      010000, г. Астана, Район Сарыарка, ул. М. Ауезова, д.40, оф.406</t>
  </si>
  <si>
    <t>e-mail: metmarket18@mail.ru</t>
  </si>
  <si>
    <t>89х4,0</t>
  </si>
  <si>
    <t>108х4,0</t>
  </si>
  <si>
    <t>114х4,0</t>
  </si>
  <si>
    <t>133х4,5</t>
  </si>
  <si>
    <t>159х4,5</t>
  </si>
  <si>
    <t>219х6,0</t>
  </si>
  <si>
    <t>273х7,0</t>
  </si>
  <si>
    <t>325х7,0</t>
  </si>
  <si>
    <t>377х7,0</t>
  </si>
  <si>
    <t>426х8,0</t>
  </si>
  <si>
    <t>530х7,0</t>
  </si>
  <si>
    <t>57х4</t>
  </si>
  <si>
    <t>76х4</t>
  </si>
  <si>
    <t>76х5</t>
  </si>
  <si>
    <t>89х4</t>
  </si>
  <si>
    <t>89х5</t>
  </si>
  <si>
    <t>89х6</t>
  </si>
  <si>
    <t>108х5</t>
  </si>
  <si>
    <t>108х6</t>
  </si>
  <si>
    <t>133х5</t>
  </si>
  <si>
    <t>133х6</t>
  </si>
  <si>
    <t>159х5</t>
  </si>
  <si>
    <t>159х6</t>
  </si>
  <si>
    <t>219х7</t>
  </si>
  <si>
    <t>57х5</t>
  </si>
  <si>
    <t xml:space="preserve">        АО ДБ "Альфа -Банк"</t>
  </si>
  <si>
    <t>60х60х3,0</t>
  </si>
  <si>
    <t>100х100х5,0</t>
  </si>
  <si>
    <t>100х100х6,0</t>
  </si>
  <si>
    <t>120х120х4,0</t>
  </si>
  <si>
    <t>120х120х5,0</t>
  </si>
  <si>
    <t>120х120х6,0</t>
  </si>
  <si>
    <t>140х140х5,0</t>
  </si>
  <si>
    <t>140х140х6,0</t>
  </si>
  <si>
    <t>160х160х6,0</t>
  </si>
  <si>
    <t>180х180х6,0</t>
  </si>
  <si>
    <t>200х200х5,0</t>
  </si>
  <si>
    <t>200х200х6,0</t>
  </si>
  <si>
    <t>250х250х6,0</t>
  </si>
  <si>
    <t>40х40х4</t>
  </si>
  <si>
    <t>45х45х4</t>
  </si>
  <si>
    <t>63х63х5</t>
  </si>
  <si>
    <t>90х90х8</t>
  </si>
  <si>
    <t>100х100х8</t>
  </si>
  <si>
    <t>125х125х8</t>
  </si>
  <si>
    <t>16Б1</t>
  </si>
  <si>
    <t>25Б1</t>
  </si>
  <si>
    <t>50Б1</t>
  </si>
  <si>
    <t>60Б1</t>
  </si>
  <si>
    <t>1000х6000</t>
  </si>
  <si>
    <t xml:space="preserve">25х4 </t>
  </si>
  <si>
    <t>30х4</t>
  </si>
  <si>
    <t>40х4</t>
  </si>
  <si>
    <t>100х100</t>
  </si>
  <si>
    <t>2х4</t>
  </si>
  <si>
    <t>0,38х2</t>
  </si>
  <si>
    <t>0,5х2</t>
  </si>
  <si>
    <t>0,64х2</t>
  </si>
  <si>
    <t>50х50</t>
  </si>
  <si>
    <t>0,38х3</t>
  </si>
  <si>
    <t>0,5х3</t>
  </si>
  <si>
    <t>0,64х3</t>
  </si>
  <si>
    <t>150х150</t>
  </si>
  <si>
    <t>200х200</t>
  </si>
  <si>
    <t>Предлагаем услуги изготовления  металлических  пластин (полос), согласно  указанных клиентом размеров на заказ!!!!</t>
  </si>
  <si>
    <t>20х20</t>
  </si>
  <si>
    <t>1,5х10</t>
  </si>
  <si>
    <t>25х25</t>
  </si>
  <si>
    <t>40х40</t>
  </si>
  <si>
    <t>30х30</t>
  </si>
  <si>
    <t>60х60</t>
  </si>
  <si>
    <t>845х6000</t>
  </si>
  <si>
    <t>25х3,2</t>
  </si>
  <si>
    <t>Предлагаем услуги изготовления сетки рабицы , согласно  указанных клиентом размеров на заказ!!!!</t>
  </si>
  <si>
    <t xml:space="preserve">Наименование/ Аталуы </t>
  </si>
  <si>
    <t>Длина, м.  Ұзындығы,м</t>
  </si>
  <si>
    <t>Вес 1 шт., кг.          1 дана салмағы,кг</t>
  </si>
  <si>
    <t>Цена с НДС за тонну, тг.               ҚҚС мен тонна бағасы,тг</t>
  </si>
  <si>
    <t xml:space="preserve">Цена с НДС за метр, тг. ҚҚС мен метр бағасы,тг            </t>
  </si>
  <si>
    <t>Вес 1 м., кг.     1метр салмағы ,кг</t>
  </si>
  <si>
    <t xml:space="preserve">Диаметр/толщина стенки, мм.  Өлшем/қалыңдығы, мм </t>
  </si>
  <si>
    <t xml:space="preserve">Размеры / м.  Өлшемі, м </t>
  </si>
  <si>
    <t>Вес 1 л., кг.            1 табақ салмағы</t>
  </si>
  <si>
    <t>Цена с НДС  за шт, тг. ҚҚС мен 1 дана бағасы,тг</t>
  </si>
  <si>
    <t>Толщ., мм.  Қалыңдығы, мм</t>
  </si>
  <si>
    <t>Цена с НДС  за шт, тг.                    ҚҚС мен 1 дана бағасы,тг</t>
  </si>
  <si>
    <t>Размеры / мм.  Өлшемі, мм</t>
  </si>
  <si>
    <t>Цена с НДС  за м2, тг. Бағасы ҚҚС мен м2,тг</t>
  </si>
  <si>
    <t>Ширина * толщина,мм Ені*қалыңдығы ,мм</t>
  </si>
  <si>
    <t xml:space="preserve">Катанка ГОСТ 30136   Орам қалыпталған илемдік созба сым </t>
  </si>
  <si>
    <t>бухты/шығанақ</t>
  </si>
  <si>
    <t>Цена с НДС  за бух, тг.   Шығанақ бағасы ҚҚС мен,тг</t>
  </si>
  <si>
    <t>Арматура А-III  СТО АСЧМ 7-93                                   Темір арқау</t>
  </si>
  <si>
    <t xml:space="preserve">Проволока ОК вязальная ГОСТ 3282-74              Тоқыма сым </t>
  </si>
  <si>
    <t>Ячейка,мм.     Ұяшық, мм</t>
  </si>
  <si>
    <t>Сетка сварная (для кладки) ГОСТ 8478-81                     Қалауға арналған тор</t>
  </si>
  <si>
    <t>Сетка рабица                 ГОСТ 5336-80               Рабица торы</t>
  </si>
  <si>
    <t>Лист холоднокатаный ГОСТ 26523, 08кп/пс                                                                                                                                                                                        Суықтай соғылған табақ</t>
  </si>
  <si>
    <t>Арматура А-I  ГОСТ 5781, 2590,535                Темір арқау</t>
  </si>
  <si>
    <r>
      <t>Тел/факс  (7172) 395 547, 8 702 636 9986, 8 775 230 5415, 8 708 864 2663</t>
    </r>
    <r>
      <rPr>
        <b/>
        <shadow/>
        <sz val="18"/>
        <color indexed="10"/>
        <rFont val="Times New Roman"/>
        <family val="1"/>
        <charset val="204"/>
      </rPr>
      <t xml:space="preserve">                  </t>
    </r>
  </si>
  <si>
    <r>
      <t>РНН 620 300 465 433</t>
    </r>
    <r>
      <rPr>
        <b/>
        <sz val="18"/>
        <color indexed="8"/>
        <rFont val="Times New Roman"/>
        <family val="1"/>
        <charset val="204"/>
      </rPr>
      <t xml:space="preserve">, БИН 180 240 004 847,  р/с KZ569470398991023970, БИК  </t>
    </r>
    <r>
      <rPr>
        <b/>
        <i/>
        <sz val="18"/>
        <color indexed="8"/>
        <rFont val="Times New Roman"/>
        <family val="1"/>
        <charset val="204"/>
      </rPr>
      <t>ALFAKZKA</t>
    </r>
  </si>
  <si>
    <r>
      <t xml:space="preserve">                                                              </t>
    </r>
    <r>
      <rPr>
        <b/>
        <shadow/>
        <sz val="18"/>
        <color indexed="8"/>
        <rFont val="Times New Roman"/>
        <family val="1"/>
        <charset val="204"/>
      </rPr>
      <t xml:space="preserve">                      Прайс-лист                                        </t>
    </r>
  </si>
  <si>
    <t xml:space="preserve">Трубы электросварные  ГОСТ 10705-80,10704-91    Россия                   Құрыштан жасалған электрмен дәнекерленген құбырлар </t>
  </si>
  <si>
    <t>Трубы водогазопроводные ГОСТ 3262-75 Россия                                Су және газ өткізгіш құбырлар</t>
  </si>
  <si>
    <t>Трубы бесшовные  ГОСТ 8732-78                                                                                                         Жіксіз құбырлар</t>
  </si>
  <si>
    <t xml:space="preserve">Трубы оцинкованные     ГОСТ 3262-75, 10704-91,10705-80                                                         Мырышталған болат құбырлар </t>
  </si>
  <si>
    <t xml:space="preserve">Трубы квадратные и прямоугольные           ГОСТ 30245-2003                            Құрыштан жасалған профильді құбырлар </t>
  </si>
  <si>
    <t>Уголок равнополочный cт.3 сп. ГОСТ 8509                                                                                                       Бұрыш</t>
  </si>
  <si>
    <t xml:space="preserve">Балка двутавровая          СТО АСЧМ 2093                                                                                        Қоставр арқалығы    </t>
  </si>
  <si>
    <t xml:space="preserve"> Лист горячекатаный   ГОСТ 19903-2015, сталь 3                                                                               Ыстықтай соғылған табақ</t>
  </si>
  <si>
    <t>Лист оцинкованный ст. 08 кп/пс ГОСТ 14918-80, 1050-88,19904-90                                                     Мырышпен қапталған табақ</t>
  </si>
  <si>
    <t>Лист оцинкованный с полимерным покрытием.RAL 1015, 3005, 5005, 6005, 8017, 9003             Мырышталған және полимерлі бояумен қапталған табақ</t>
  </si>
  <si>
    <t>Профлист оцинкованный       ГОСТ 24045-94,   Н 16,18,21,35,44,60,75                                                    Кескіндік мырышталған</t>
  </si>
  <si>
    <t>Цена с НДС  за шт, тг.   ҚҚС мен 1 дана бағасы,тг</t>
  </si>
  <si>
    <r>
      <rPr>
        <b/>
        <sz val="18"/>
        <color rgb="FFFF0000"/>
        <rFont val="Times New Roman"/>
        <family val="1"/>
        <charset val="204"/>
      </rPr>
      <t xml:space="preserve">СКИДКА!!!     </t>
    </r>
    <r>
      <rPr>
        <b/>
        <sz val="18"/>
        <color theme="1"/>
        <rFont val="Times New Roman"/>
        <family val="1"/>
        <charset val="204"/>
      </rPr>
      <t xml:space="preserve">   </t>
    </r>
    <r>
      <rPr>
        <u/>
        <sz val="18"/>
        <color theme="8"/>
        <rFont val="Times New Roman"/>
        <family val="1"/>
        <charset val="204"/>
      </rPr>
      <t>доставка товара на объект</t>
    </r>
    <r>
      <rPr>
        <sz val="18"/>
        <color theme="1"/>
        <rFont val="Times New Roman"/>
        <family val="1"/>
        <charset val="204"/>
      </rPr>
      <t xml:space="preserve">       </t>
    </r>
    <r>
      <rPr>
        <u/>
        <sz val="18"/>
        <color rgb="FF92D050"/>
        <rFont val="Times New Roman"/>
        <family val="1"/>
        <charset val="204"/>
      </rPr>
      <t>документов в офис</t>
    </r>
  </si>
  <si>
    <t>Цена с НДС  за шт, тг.    ҚҚС мен 1 дана бағасы,тг</t>
  </si>
  <si>
    <t>Цена с НДС  за шт, тг.  ҚҚС мен 1 дана бағасы,тг</t>
  </si>
  <si>
    <t>Лист горячекатаный с рифлением            ГОСТ 8568                                                             Ыстықтай соғылған бұдырлы табақ</t>
  </si>
  <si>
    <t>Полоса металлическая ГОСТ 19903                                                                                                                                   Қалыпты төсеніш</t>
  </si>
  <si>
    <t>от 01.08.2018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</si>
</sst>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1"/>
      <color theme="1"/>
      <name val="Calibri"/>
      <family val="2"/>
      <charset val="204"/>
      <scheme val="minor"/>
    </font>
    <font>
      <b/>
      <i/>
      <shadow/>
      <sz val="12"/>
      <color indexed="8"/>
      <name val="Times New Roman"/>
      <family val="1"/>
      <charset val="204"/>
    </font>
    <font>
      <b/>
      <i/>
      <sz val="22"/>
      <color indexed="8"/>
      <name val="Aharoni"/>
      <charset val="177"/>
    </font>
    <font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hadow/>
      <sz val="16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i/>
      <sz val="11"/>
      <color theme="1"/>
      <name val="Arial Black"/>
      <family val="2"/>
      <charset val="204"/>
    </font>
    <font>
      <b/>
      <i/>
      <u/>
      <sz val="21"/>
      <color theme="1"/>
      <name val="Arial Black"/>
      <family val="2"/>
      <charset val="204"/>
    </font>
    <font>
      <sz val="18"/>
      <color theme="1"/>
      <name val="Times New Roman"/>
      <family val="1"/>
      <charset val="204"/>
    </font>
    <font>
      <u/>
      <sz val="18"/>
      <color theme="1"/>
      <name val="Times New Roman"/>
      <family val="1"/>
      <charset val="204"/>
    </font>
    <font>
      <b/>
      <u/>
      <sz val="18"/>
      <color indexed="8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hadow/>
      <sz val="18"/>
      <color rgb="FF000000"/>
      <name val="Times New Roman"/>
      <family val="1"/>
      <charset val="204"/>
    </font>
    <font>
      <sz val="18"/>
      <color theme="9" tint="-0.249977111117893"/>
      <name val="Times New Roman"/>
      <family val="1"/>
      <charset val="204"/>
    </font>
    <font>
      <b/>
      <shadow/>
      <sz val="18"/>
      <color indexed="10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hadow/>
      <sz val="18"/>
      <color indexed="8"/>
      <name val="Times New Roman"/>
      <family val="1"/>
      <charset val="204"/>
    </font>
    <font>
      <b/>
      <i/>
      <shadow/>
      <sz val="18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u/>
      <sz val="18"/>
      <color theme="8"/>
      <name val="Times New Roman"/>
      <family val="1"/>
      <charset val="204"/>
    </font>
    <font>
      <u/>
      <sz val="18"/>
      <color rgb="FF92D05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54">
    <xf numFmtId="0" fontId="0" fillId="0" borderId="0" xfId="0"/>
    <xf numFmtId="0" fontId="0" fillId="0" borderId="0" xfId="0" applyBorder="1"/>
    <xf numFmtId="0" fontId="3" fillId="0" borderId="0" xfId="0" applyFont="1"/>
    <xf numFmtId="0" fontId="4" fillId="0" borderId="0" xfId="0" applyFont="1" applyBorder="1"/>
    <xf numFmtId="0" fontId="5" fillId="0" borderId="0" xfId="0" applyFont="1" applyBorder="1"/>
    <xf numFmtId="0" fontId="2" fillId="0" borderId="1" xfId="0" applyFont="1" applyBorder="1" applyAlignment="1">
      <alignment vertical="center" wrapText="1"/>
    </xf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Border="1" applyAlignment="1"/>
    <xf numFmtId="0" fontId="7" fillId="0" borderId="4" xfId="0" applyFont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2" fontId="8" fillId="0" borderId="5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Border="1"/>
    <xf numFmtId="0" fontId="16" fillId="0" borderId="4" xfId="0" applyFont="1" applyBorder="1" applyAlignment="1">
      <alignment horizontal="center"/>
    </xf>
    <xf numFmtId="0" fontId="16" fillId="0" borderId="0" xfId="0" applyFont="1" applyBorder="1"/>
    <xf numFmtId="0" fontId="24" fillId="4" borderId="42" xfId="0" applyFont="1" applyFill="1" applyBorder="1" applyAlignment="1">
      <alignment horizontal="center" vertical="center" wrapText="1"/>
    </xf>
    <xf numFmtId="0" fontId="24" fillId="4" borderId="38" xfId="0" applyFont="1" applyFill="1" applyBorder="1" applyAlignment="1">
      <alignment horizontal="center" vertical="center" wrapText="1"/>
    </xf>
    <xf numFmtId="0" fontId="24" fillId="4" borderId="43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26" fillId="3" borderId="4" xfId="0" applyFont="1" applyFill="1" applyBorder="1" applyAlignment="1">
      <alignment horizontal="center" vertical="justify"/>
    </xf>
    <xf numFmtId="2" fontId="26" fillId="3" borderId="4" xfId="0" applyNumberFormat="1" applyFont="1" applyFill="1" applyBorder="1" applyAlignment="1">
      <alignment horizontal="center" vertical="justify"/>
    </xf>
    <xf numFmtId="164" fontId="26" fillId="3" borderId="4" xfId="0" applyNumberFormat="1" applyFont="1" applyFill="1" applyBorder="1" applyAlignment="1">
      <alignment horizontal="center" vertical="justify"/>
    </xf>
    <xf numFmtId="3" fontId="26" fillId="0" borderId="24" xfId="0" applyNumberFormat="1" applyFont="1" applyFill="1" applyBorder="1" applyAlignment="1">
      <alignment horizontal="center" vertical="justify"/>
    </xf>
    <xf numFmtId="1" fontId="16" fillId="0" borderId="4" xfId="0" applyNumberFormat="1" applyFont="1" applyBorder="1" applyAlignment="1">
      <alignment horizontal="center"/>
    </xf>
    <xf numFmtId="0" fontId="26" fillId="0" borderId="4" xfId="0" applyFont="1" applyFill="1" applyBorder="1" applyAlignment="1">
      <alignment horizontal="center" vertical="justify"/>
    </xf>
    <xf numFmtId="2" fontId="26" fillId="0" borderId="4" xfId="0" applyNumberFormat="1" applyFont="1" applyFill="1" applyBorder="1" applyAlignment="1">
      <alignment horizontal="center" vertical="justify"/>
    </xf>
    <xf numFmtId="164" fontId="26" fillId="0" borderId="4" xfId="0" applyNumberFormat="1" applyFont="1" applyFill="1" applyBorder="1" applyAlignment="1">
      <alignment horizontal="center" vertical="justify"/>
    </xf>
    <xf numFmtId="0" fontId="26" fillId="3" borderId="5" xfId="0" applyFont="1" applyFill="1" applyBorder="1" applyAlignment="1">
      <alignment horizontal="center" vertical="justify"/>
    </xf>
    <xf numFmtId="2" fontId="26" fillId="3" borderId="5" xfId="0" applyNumberFormat="1" applyFont="1" applyFill="1" applyBorder="1" applyAlignment="1">
      <alignment horizontal="center" vertical="justify"/>
    </xf>
    <xf numFmtId="164" fontId="26" fillId="3" borderId="5" xfId="0" applyNumberFormat="1" applyFont="1" applyFill="1" applyBorder="1" applyAlignment="1">
      <alignment horizontal="center" vertical="justify"/>
    </xf>
    <xf numFmtId="1" fontId="16" fillId="0" borderId="5" xfId="0" applyNumberFormat="1" applyFont="1" applyBorder="1" applyAlignment="1">
      <alignment horizontal="center" vertical="top"/>
    </xf>
    <xf numFmtId="3" fontId="26" fillId="0" borderId="28" xfId="0" applyNumberFormat="1" applyFont="1" applyFill="1" applyBorder="1" applyAlignment="1">
      <alignment horizontal="center"/>
    </xf>
    <xf numFmtId="3" fontId="26" fillId="0" borderId="24" xfId="0" applyNumberFormat="1" applyFont="1" applyFill="1" applyBorder="1" applyAlignment="1">
      <alignment horizontal="center"/>
    </xf>
    <xf numFmtId="3" fontId="26" fillId="0" borderId="4" xfId="0" applyNumberFormat="1" applyFont="1" applyFill="1" applyBorder="1" applyAlignment="1">
      <alignment horizontal="center"/>
    </xf>
    <xf numFmtId="0" fontId="26" fillId="3" borderId="23" xfId="0" applyFont="1" applyFill="1" applyBorder="1" applyAlignment="1">
      <alignment horizontal="center" vertical="justify"/>
    </xf>
    <xf numFmtId="2" fontId="26" fillId="3" borderId="23" xfId="0" applyNumberFormat="1" applyFont="1" applyFill="1" applyBorder="1" applyAlignment="1">
      <alignment horizontal="center" vertical="justify"/>
    </xf>
    <xf numFmtId="164" fontId="26" fillId="3" borderId="23" xfId="0" applyNumberFormat="1" applyFont="1" applyFill="1" applyBorder="1" applyAlignment="1">
      <alignment horizontal="center" vertical="justify"/>
    </xf>
    <xf numFmtId="1" fontId="16" fillId="0" borderId="23" xfId="0" applyNumberFormat="1" applyFont="1" applyBorder="1" applyAlignment="1">
      <alignment horizontal="center"/>
    </xf>
    <xf numFmtId="0" fontId="24" fillId="4" borderId="10" xfId="0" applyFont="1" applyFill="1" applyBorder="1" applyAlignment="1">
      <alignment horizontal="center" vertical="center"/>
    </xf>
    <xf numFmtId="0" fontId="24" fillId="4" borderId="11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16" fillId="5" borderId="23" xfId="0" applyFont="1" applyFill="1" applyBorder="1" applyAlignment="1">
      <alignment horizontal="center" vertical="center" wrapText="1"/>
    </xf>
    <xf numFmtId="0" fontId="26" fillId="3" borderId="25" xfId="0" applyNumberFormat="1" applyFont="1" applyFill="1" applyBorder="1" applyAlignment="1">
      <alignment horizontal="center"/>
    </xf>
    <xf numFmtId="2" fontId="26" fillId="3" borderId="14" xfId="0" applyNumberFormat="1" applyFont="1" applyFill="1" applyBorder="1" applyAlignment="1">
      <alignment horizontal="center"/>
    </xf>
    <xf numFmtId="0" fontId="26" fillId="3" borderId="14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0" fontId="26" fillId="3" borderId="33" xfId="0" applyNumberFormat="1" applyFont="1" applyFill="1" applyBorder="1" applyAlignment="1">
      <alignment horizontal="center"/>
    </xf>
    <xf numFmtId="2" fontId="26" fillId="3" borderId="4" xfId="0" applyNumberFormat="1" applyFont="1" applyFill="1" applyBorder="1" applyAlignment="1">
      <alignment horizontal="center"/>
    </xf>
    <xf numFmtId="0" fontId="26" fillId="3" borderId="4" xfId="0" applyNumberFormat="1" applyFont="1" applyFill="1" applyBorder="1" applyAlignment="1">
      <alignment horizontal="center"/>
    </xf>
    <xf numFmtId="0" fontId="26" fillId="3" borderId="34" xfId="0" applyNumberFormat="1" applyFont="1" applyFill="1" applyBorder="1" applyAlignment="1">
      <alignment horizontal="center"/>
    </xf>
    <xf numFmtId="0" fontId="26" fillId="3" borderId="6" xfId="0" applyNumberFormat="1" applyFont="1" applyFill="1" applyBorder="1" applyAlignment="1">
      <alignment horizontal="center"/>
    </xf>
    <xf numFmtId="0" fontId="24" fillId="4" borderId="26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3" fontId="26" fillId="3" borderId="6" xfId="0" applyNumberFormat="1" applyFont="1" applyFill="1" applyBorder="1" applyAlignment="1">
      <alignment horizontal="center" vertical="center" wrapText="1"/>
    </xf>
    <xf numFmtId="1" fontId="16" fillId="3" borderId="6" xfId="0" applyNumberFormat="1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 wrapText="1"/>
    </xf>
    <xf numFmtId="3" fontId="26" fillId="3" borderId="4" xfId="0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/>
    </xf>
    <xf numFmtId="1" fontId="16" fillId="3" borderId="4" xfId="0" applyNumberFormat="1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 wrapText="1"/>
    </xf>
    <xf numFmtId="3" fontId="26" fillId="3" borderId="5" xfId="0" applyNumberFormat="1" applyFont="1" applyFill="1" applyBorder="1" applyAlignment="1">
      <alignment horizontal="center" vertical="center" wrapText="1"/>
    </xf>
    <xf numFmtId="1" fontId="16" fillId="3" borderId="5" xfId="0" applyNumberFormat="1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/>
    </xf>
    <xf numFmtId="2" fontId="26" fillId="3" borderId="5" xfId="0" applyNumberFormat="1" applyFont="1" applyFill="1" applyBorder="1" applyAlignment="1">
      <alignment horizontal="center"/>
    </xf>
    <xf numFmtId="1" fontId="16" fillId="0" borderId="5" xfId="0" applyNumberFormat="1" applyFont="1" applyBorder="1" applyAlignment="1">
      <alignment horizontal="center"/>
    </xf>
    <xf numFmtId="0" fontId="26" fillId="3" borderId="6" xfId="0" applyFont="1" applyFill="1" applyBorder="1" applyAlignment="1">
      <alignment horizontal="center"/>
    </xf>
    <xf numFmtId="2" fontId="26" fillId="3" borderId="6" xfId="0" applyNumberFormat="1" applyFont="1" applyFill="1" applyBorder="1" applyAlignment="1">
      <alignment horizontal="center"/>
    </xf>
    <xf numFmtId="1" fontId="16" fillId="0" borderId="6" xfId="0" applyNumberFormat="1" applyFont="1" applyBorder="1" applyAlignment="1">
      <alignment horizontal="center"/>
    </xf>
    <xf numFmtId="0" fontId="26" fillId="0" borderId="4" xfId="0" applyFont="1" applyFill="1" applyBorder="1" applyAlignment="1">
      <alignment horizontal="center" vertical="center" wrapText="1"/>
    </xf>
    <xf numFmtId="3" fontId="26" fillId="0" borderId="28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1" fontId="26" fillId="3" borderId="4" xfId="0" applyNumberFormat="1" applyFont="1" applyFill="1" applyBorder="1" applyAlignment="1">
      <alignment horizontal="center" vertical="justify"/>
    </xf>
    <xf numFmtId="0" fontId="12" fillId="0" borderId="0" xfId="0" applyFont="1" applyFill="1" applyBorder="1"/>
    <xf numFmtId="3" fontId="26" fillId="0" borderId="28" xfId="0" applyNumberFormat="1" applyFont="1" applyFill="1" applyBorder="1" applyAlignment="1">
      <alignment horizontal="center" vertical="justify"/>
    </xf>
    <xf numFmtId="0" fontId="24" fillId="4" borderId="42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justify"/>
    </xf>
    <xf numFmtId="2" fontId="26" fillId="3" borderId="6" xfId="0" applyNumberFormat="1" applyFont="1" applyFill="1" applyBorder="1" applyAlignment="1">
      <alignment horizontal="center" vertical="justify"/>
    </xf>
    <xf numFmtId="0" fontId="16" fillId="0" borderId="5" xfId="0" applyFont="1" applyBorder="1" applyAlignment="1">
      <alignment horizontal="center"/>
    </xf>
    <xf numFmtId="0" fontId="26" fillId="3" borderId="12" xfId="0" applyFont="1" applyFill="1" applyBorder="1" applyAlignment="1">
      <alignment horizontal="center" vertical="center"/>
    </xf>
    <xf numFmtId="2" fontId="26" fillId="3" borderId="14" xfId="0" applyNumberFormat="1" applyFont="1" applyFill="1" applyBorder="1" applyAlignment="1">
      <alignment vertical="center"/>
    </xf>
    <xf numFmtId="2" fontId="26" fillId="3" borderId="12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2" fontId="26" fillId="3" borderId="23" xfId="0" applyNumberFormat="1" applyFont="1" applyFill="1" applyBorder="1" applyAlignment="1">
      <alignment vertical="center"/>
    </xf>
    <xf numFmtId="3" fontId="12" fillId="0" borderId="28" xfId="0" applyNumberFormat="1" applyFont="1" applyBorder="1" applyAlignment="1">
      <alignment horizontal="center" vertical="center"/>
    </xf>
    <xf numFmtId="0" fontId="26" fillId="3" borderId="14" xfId="0" applyFont="1" applyFill="1" applyBorder="1" applyAlignment="1">
      <alignment horizontal="center" vertical="center"/>
    </xf>
    <xf numFmtId="2" fontId="26" fillId="3" borderId="14" xfId="0" applyNumberFormat="1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2" fontId="26" fillId="3" borderId="4" xfId="0" applyNumberFormat="1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2" fontId="26" fillId="3" borderId="23" xfId="0" applyNumberFormat="1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vertical="center" wrapText="1"/>
    </xf>
    <xf numFmtId="3" fontId="24" fillId="3" borderId="4" xfId="0" applyNumberFormat="1" applyFont="1" applyFill="1" applyBorder="1" applyAlignment="1">
      <alignment horizontal="center" vertical="center"/>
    </xf>
    <xf numFmtId="3" fontId="24" fillId="0" borderId="4" xfId="0" applyNumberFormat="1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3" fontId="24" fillId="0" borderId="29" xfId="0" applyNumberFormat="1" applyFont="1" applyFill="1" applyBorder="1" applyAlignment="1">
      <alignment horizontal="center" vertical="center"/>
    </xf>
    <xf numFmtId="3" fontId="26" fillId="0" borderId="24" xfId="0" applyNumberFormat="1" applyFont="1" applyFill="1" applyBorder="1" applyAlignment="1">
      <alignment horizontal="center" vertical="center"/>
    </xf>
    <xf numFmtId="2" fontId="26" fillId="3" borderId="5" xfId="0" applyNumberFormat="1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 wrapText="1"/>
    </xf>
    <xf numFmtId="3" fontId="24" fillId="0" borderId="14" xfId="0" applyNumberFormat="1" applyFont="1" applyFill="1" applyBorder="1" applyAlignment="1">
      <alignment horizontal="center" vertical="center"/>
    </xf>
    <xf numFmtId="3" fontId="24" fillId="0" borderId="5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3" fontId="24" fillId="3" borderId="26" xfId="0" applyNumberFormat="1" applyFont="1" applyFill="1" applyBorder="1" applyAlignment="1">
      <alignment horizontal="center" vertical="center" wrapText="1"/>
    </xf>
    <xf numFmtId="0" fontId="26" fillId="3" borderId="23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3" fontId="26" fillId="3" borderId="26" xfId="0" applyNumberFormat="1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/>
    </xf>
    <xf numFmtId="3" fontId="26" fillId="3" borderId="29" xfId="0" applyNumberFormat="1" applyFont="1" applyFill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 wrapText="1"/>
    </xf>
    <xf numFmtId="1" fontId="16" fillId="0" borderId="24" xfId="0" applyNumberFormat="1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 wrapText="1"/>
    </xf>
    <xf numFmtId="0" fontId="24" fillId="3" borderId="27" xfId="0" applyFont="1" applyFill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2" fontId="26" fillId="3" borderId="13" xfId="0" applyNumberFormat="1" applyFont="1" applyFill="1" applyBorder="1" applyAlignment="1">
      <alignment horizontal="center" vertical="center"/>
    </xf>
    <xf numFmtId="1" fontId="24" fillId="3" borderId="27" xfId="0" applyNumberFormat="1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/>
    </xf>
    <xf numFmtId="1" fontId="24" fillId="0" borderId="30" xfId="0" applyNumberFormat="1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24" fillId="4" borderId="23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4" borderId="38" xfId="0" applyFont="1" applyFill="1" applyBorder="1" applyAlignment="1">
      <alignment horizontal="center" wrapText="1"/>
    </xf>
    <xf numFmtId="1" fontId="16" fillId="0" borderId="47" xfId="0" applyNumberFormat="1" applyFont="1" applyBorder="1" applyAlignment="1">
      <alignment horizontal="center" vertical="center"/>
    </xf>
    <xf numFmtId="2" fontId="26" fillId="3" borderId="23" xfId="0" applyNumberFormat="1" applyFont="1" applyFill="1" applyBorder="1" applyAlignment="1">
      <alignment horizontal="center"/>
    </xf>
    <xf numFmtId="0" fontId="29" fillId="3" borderId="36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6" xfId="0" applyNumberFormat="1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5" fillId="0" borderId="15" xfId="0" applyNumberFormat="1" applyFont="1" applyFill="1" applyBorder="1" applyAlignment="1">
      <alignment horizontal="center" vertical="center" wrapText="1"/>
    </xf>
    <xf numFmtId="0" fontId="25" fillId="0" borderId="16" xfId="0" applyNumberFormat="1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2" fontId="26" fillId="3" borderId="5" xfId="0" applyNumberFormat="1" applyFont="1" applyFill="1" applyBorder="1" applyAlignment="1">
      <alignment horizontal="center" vertical="center"/>
    </xf>
    <xf numFmtId="2" fontId="26" fillId="3" borderId="6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7" fillId="7" borderId="4" xfId="0" applyFont="1" applyFill="1" applyBorder="1" applyAlignment="1">
      <alignment horizontal="center" vertical="center" wrapText="1"/>
    </xf>
    <xf numFmtId="0" fontId="27" fillId="7" borderId="4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0" fontId="25" fillId="3" borderId="16" xfId="0" applyFont="1" applyFill="1" applyBorder="1" applyAlignment="1">
      <alignment horizontal="center" vertical="center" wrapText="1"/>
    </xf>
    <xf numFmtId="0" fontId="25" fillId="0" borderId="22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2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17" fillId="0" borderId="17" xfId="0" applyFont="1" applyBorder="1" applyAlignment="1">
      <alignment horizontal="center" wrapText="1"/>
    </xf>
    <xf numFmtId="2" fontId="26" fillId="3" borderId="14" xfId="0" applyNumberFormat="1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17" fillId="6" borderId="39" xfId="0" applyFont="1" applyFill="1" applyBorder="1" applyAlignment="1">
      <alignment horizontal="center"/>
    </xf>
    <xf numFmtId="0" fontId="17" fillId="6" borderId="40" xfId="0" applyFont="1" applyFill="1" applyBorder="1" applyAlignment="1">
      <alignment horizontal="center"/>
    </xf>
    <xf numFmtId="0" fontId="17" fillId="6" borderId="41" xfId="0" applyFont="1" applyFill="1" applyBorder="1" applyAlignment="1">
      <alignment horizontal="center"/>
    </xf>
    <xf numFmtId="0" fontId="23" fillId="7" borderId="44" xfId="0" applyFont="1" applyFill="1" applyBorder="1" applyAlignment="1">
      <alignment horizontal="center" wrapText="1"/>
    </xf>
    <xf numFmtId="0" fontId="23" fillId="7" borderId="36" xfId="0" applyFont="1" applyFill="1" applyBorder="1" applyAlignment="1">
      <alignment horizontal="center" wrapText="1"/>
    </xf>
    <xf numFmtId="0" fontId="23" fillId="7" borderId="37" xfId="0" applyFont="1" applyFill="1" applyBorder="1" applyAlignment="1">
      <alignment horizontal="center" wrapText="1"/>
    </xf>
    <xf numFmtId="0" fontId="27" fillId="7" borderId="44" xfId="0" applyNumberFormat="1" applyFont="1" applyFill="1" applyBorder="1" applyAlignment="1">
      <alignment horizontal="center" vertical="center" wrapText="1"/>
    </xf>
    <xf numFmtId="0" fontId="27" fillId="7" borderId="36" xfId="0" applyNumberFormat="1" applyFont="1" applyFill="1" applyBorder="1" applyAlignment="1">
      <alignment horizontal="center" vertical="center" wrapText="1"/>
    </xf>
    <xf numFmtId="0" fontId="27" fillId="7" borderId="37" xfId="0" applyNumberFormat="1" applyFont="1" applyFill="1" applyBorder="1" applyAlignment="1">
      <alignment horizontal="center" vertical="center" wrapText="1"/>
    </xf>
    <xf numFmtId="0" fontId="27" fillId="7" borderId="45" xfId="0" applyNumberFormat="1" applyFont="1" applyFill="1" applyBorder="1" applyAlignment="1">
      <alignment horizontal="center" vertical="center" wrapText="1"/>
    </xf>
    <xf numFmtId="0" fontId="27" fillId="7" borderId="46" xfId="0" applyNumberFormat="1" applyFont="1" applyFill="1" applyBorder="1" applyAlignment="1">
      <alignment horizontal="center" vertical="center" wrapText="1"/>
    </xf>
    <xf numFmtId="0" fontId="27" fillId="7" borderId="33" xfId="0" applyNumberFormat="1" applyFont="1" applyFill="1" applyBorder="1" applyAlignment="1">
      <alignment horizontal="center" vertical="center" wrapText="1"/>
    </xf>
    <xf numFmtId="0" fontId="27" fillId="7" borderId="2" xfId="0" applyNumberFormat="1" applyFont="1" applyFill="1" applyBorder="1" applyAlignment="1">
      <alignment horizontal="center" vertical="center" wrapText="1"/>
    </xf>
    <xf numFmtId="0" fontId="27" fillId="7" borderId="0" xfId="0" applyNumberFormat="1" applyFont="1" applyFill="1" applyBorder="1" applyAlignment="1">
      <alignment horizontal="center" vertical="center" wrapText="1"/>
    </xf>
    <xf numFmtId="0" fontId="27" fillId="7" borderId="25" xfId="0" applyNumberFormat="1" applyFont="1" applyFill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7" fillId="0" borderId="17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 wrapText="1"/>
    </xf>
    <xf numFmtId="0" fontId="25" fillId="3" borderId="23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16" xfId="0" applyNumberFormat="1" applyFont="1" applyFill="1" applyBorder="1" applyAlignment="1">
      <alignment horizontal="center" vertical="center" wrapText="1"/>
    </xf>
    <xf numFmtId="2" fontId="26" fillId="3" borderId="23" xfId="0" applyNumberFormat="1" applyFont="1" applyFill="1" applyBorder="1" applyAlignment="1">
      <alignment horizontal="center" vertical="center"/>
    </xf>
    <xf numFmtId="0" fontId="26" fillId="3" borderId="14" xfId="0" applyFont="1" applyFill="1" applyBorder="1" applyAlignment="1">
      <alignment horizontal="center" vertical="center" wrapText="1"/>
    </xf>
    <xf numFmtId="0" fontId="26" fillId="3" borderId="23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7" fillId="7" borderId="36" xfId="0" applyNumberFormat="1" applyFont="1" applyFill="1" applyBorder="1" applyAlignment="1" applyProtection="1">
      <alignment horizontal="center" vertical="center" wrapText="1"/>
      <protection locked="0"/>
    </xf>
    <xf numFmtId="0" fontId="27" fillId="7" borderId="37" xfId="0" applyNumberFormat="1" applyFont="1" applyFill="1" applyBorder="1" applyAlignment="1" applyProtection="1">
      <alignment horizontal="center" vertical="center" wrapText="1"/>
      <protection locked="0"/>
    </xf>
    <xf numFmtId="0" fontId="26" fillId="3" borderId="14" xfId="0" applyFont="1" applyFill="1" applyBorder="1" applyAlignment="1">
      <alignment horizontal="center" vertical="center"/>
    </xf>
    <xf numFmtId="0" fontId="25" fillId="0" borderId="18" xfId="0" applyNumberFormat="1" applyFont="1" applyFill="1" applyBorder="1" applyAlignment="1">
      <alignment horizontal="center" vertical="center" wrapText="1"/>
    </xf>
    <xf numFmtId="0" fontId="25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25" fillId="3" borderId="22" xfId="0" applyFont="1" applyFill="1" applyBorder="1" applyAlignment="1">
      <alignment horizontal="center" vertical="center" wrapText="1"/>
    </xf>
    <xf numFmtId="0" fontId="25" fillId="3" borderId="15" xfId="0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horizontal="center" vertical="center" wrapText="1"/>
    </xf>
    <xf numFmtId="0" fontId="29" fillId="3" borderId="35" xfId="0" applyFont="1" applyFill="1" applyBorder="1" applyAlignment="1">
      <alignment horizontal="center" vertical="center"/>
    </xf>
    <xf numFmtId="0" fontId="26" fillId="3" borderId="36" xfId="0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0" fillId="0" borderId="1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907960</xdr:colOff>
      <xdr:row>258</xdr:row>
      <xdr:rowOff>170025</xdr:rowOff>
    </xdr:from>
    <xdr:ext cx="1857967" cy="1477525"/>
    <xdr:sp macro="" textlink="">
      <xdr:nvSpPr>
        <xdr:cNvPr id="33" name="Прямоугольник 32"/>
        <xdr:cNvSpPr/>
      </xdr:nvSpPr>
      <xdr:spPr>
        <a:xfrm rot="19960249" flipV="1">
          <a:off x="12355278" y="81097889"/>
          <a:ext cx="1857967" cy="14775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15000" b="1" cap="none" spc="0">
            <a:ln w="18000">
              <a:solidFill>
                <a:schemeClr val="tx1">
                  <a:lumMod val="50000"/>
                  <a:lumOff val="5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  <a:latin typeface="Arial Unicode MS" pitchFamily="34" charset="-128"/>
            <a:ea typeface="Arial Unicode MS" pitchFamily="34" charset="-128"/>
            <a:cs typeface="Arial Unicode MS" pitchFamily="34" charset="-128"/>
          </a:endParaRPr>
        </a:p>
      </xdr:txBody>
    </xdr:sp>
    <xdr:clientData/>
  </xdr:oneCellAnchor>
  <xdr:twoCellAnchor editAs="oneCell">
    <xdr:from>
      <xdr:col>1</xdr:col>
      <xdr:colOff>86591</xdr:colOff>
      <xdr:row>16</xdr:row>
      <xdr:rowOff>0</xdr:rowOff>
    </xdr:from>
    <xdr:to>
      <xdr:col>1</xdr:col>
      <xdr:colOff>3440907</xdr:colOff>
      <xdr:row>19</xdr:row>
      <xdr:rowOff>202405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2341" y="3643313"/>
          <a:ext cx="3354316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22</xdr:row>
      <xdr:rowOff>103909</xdr:rowOff>
    </xdr:from>
    <xdr:to>
      <xdr:col>1</xdr:col>
      <xdr:colOff>3440206</xdr:colOff>
      <xdr:row>32</xdr:row>
      <xdr:rowOff>202405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8671" y="8127321"/>
          <a:ext cx="3422888" cy="30120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86592</xdr:colOff>
      <xdr:row>39</xdr:row>
      <xdr:rowOff>17318</xdr:rowOff>
    </xdr:from>
    <xdr:to>
      <xdr:col>1</xdr:col>
      <xdr:colOff>3457574</xdr:colOff>
      <xdr:row>51</xdr:row>
      <xdr:rowOff>273843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2342" y="8816037"/>
          <a:ext cx="3366220" cy="382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59</xdr:row>
      <xdr:rowOff>17318</xdr:rowOff>
    </xdr:from>
    <xdr:to>
      <xdr:col>2</xdr:col>
      <xdr:colOff>0</xdr:colOff>
      <xdr:row>66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6177" y="20546494"/>
          <a:ext cx="3417794" cy="202215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71</xdr:row>
      <xdr:rowOff>103909</xdr:rowOff>
    </xdr:from>
    <xdr:to>
      <xdr:col>1</xdr:col>
      <xdr:colOff>3440906</xdr:colOff>
      <xdr:row>92</xdr:row>
      <xdr:rowOff>154781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341" y="16177347"/>
          <a:ext cx="3354315" cy="630165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103</xdr:row>
      <xdr:rowOff>11906</xdr:rowOff>
    </xdr:from>
    <xdr:to>
      <xdr:col>1</xdr:col>
      <xdr:colOff>3381375</xdr:colOff>
      <xdr:row>111</xdr:row>
      <xdr:rowOff>190500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7656" y="23157656"/>
          <a:ext cx="3369469" cy="255984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117</xdr:row>
      <xdr:rowOff>17320</xdr:rowOff>
    </xdr:from>
    <xdr:to>
      <xdr:col>1</xdr:col>
      <xdr:colOff>3400425</xdr:colOff>
      <xdr:row>126</xdr:row>
      <xdr:rowOff>228601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656" y="40441420"/>
          <a:ext cx="3388519" cy="2868756"/>
        </a:xfrm>
        <a:prstGeom prst="rect">
          <a:avLst/>
        </a:prstGeom>
      </xdr:spPr>
    </xdr:pic>
    <xdr:clientData/>
  </xdr:twoCellAnchor>
  <xdr:twoCellAnchor editAs="oneCell">
    <xdr:from>
      <xdr:col>1</xdr:col>
      <xdr:colOff>30307</xdr:colOff>
      <xdr:row>129</xdr:row>
      <xdr:rowOff>11907</xdr:rowOff>
    </xdr:from>
    <xdr:to>
      <xdr:col>1</xdr:col>
      <xdr:colOff>3405187</xdr:colOff>
      <xdr:row>137</xdr:row>
      <xdr:rowOff>178595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6057" y="29158407"/>
          <a:ext cx="3374880" cy="2547938"/>
        </a:xfrm>
        <a:prstGeom prst="rect">
          <a:avLst/>
        </a:prstGeom>
      </xdr:spPr>
    </xdr:pic>
    <xdr:clientData/>
  </xdr:twoCellAnchor>
  <xdr:twoCellAnchor editAs="oneCell">
    <xdr:from>
      <xdr:col>1</xdr:col>
      <xdr:colOff>56284</xdr:colOff>
      <xdr:row>143</xdr:row>
      <xdr:rowOff>80095</xdr:rowOff>
    </xdr:from>
    <xdr:to>
      <xdr:col>1</xdr:col>
      <xdr:colOff>3381376</xdr:colOff>
      <xdr:row>155</xdr:row>
      <xdr:rowOff>261937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034" y="32441283"/>
          <a:ext cx="3325092" cy="3753717"/>
        </a:xfrm>
        <a:prstGeom prst="rect">
          <a:avLst/>
        </a:prstGeom>
      </xdr:spPr>
    </xdr:pic>
    <xdr:clientData/>
  </xdr:twoCellAnchor>
  <xdr:twoCellAnchor editAs="oneCell">
    <xdr:from>
      <xdr:col>1</xdr:col>
      <xdr:colOff>40048</xdr:colOff>
      <xdr:row>163</xdr:row>
      <xdr:rowOff>73603</xdr:rowOff>
    </xdr:from>
    <xdr:to>
      <xdr:col>1</xdr:col>
      <xdr:colOff>3345656</xdr:colOff>
      <xdr:row>165</xdr:row>
      <xdr:rowOff>238125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5798" y="36935353"/>
          <a:ext cx="3305608" cy="783647"/>
        </a:xfrm>
        <a:prstGeom prst="rect">
          <a:avLst/>
        </a:prstGeom>
      </xdr:spPr>
    </xdr:pic>
    <xdr:clientData/>
  </xdr:twoCellAnchor>
  <xdr:twoCellAnchor editAs="oneCell">
    <xdr:from>
      <xdr:col>1</xdr:col>
      <xdr:colOff>30307</xdr:colOff>
      <xdr:row>168</xdr:row>
      <xdr:rowOff>71437</xdr:rowOff>
    </xdr:from>
    <xdr:to>
      <xdr:col>2</xdr:col>
      <xdr:colOff>0</xdr:colOff>
      <xdr:row>176</xdr:row>
      <xdr:rowOff>190500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16057" y="38219062"/>
          <a:ext cx="3422506" cy="2512219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182</xdr:row>
      <xdr:rowOff>51954</xdr:rowOff>
    </xdr:from>
    <xdr:to>
      <xdr:col>1</xdr:col>
      <xdr:colOff>3457574</xdr:colOff>
      <xdr:row>185</xdr:row>
      <xdr:rowOff>202406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659" y="41402360"/>
          <a:ext cx="3348903" cy="104342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189</xdr:row>
      <xdr:rowOff>19483</xdr:rowOff>
    </xdr:from>
    <xdr:to>
      <xdr:col>1</xdr:col>
      <xdr:colOff>3429000</xdr:colOff>
      <xdr:row>194</xdr:row>
      <xdr:rowOff>250032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1469" y="43084389"/>
          <a:ext cx="3393281" cy="1718830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199</xdr:row>
      <xdr:rowOff>68191</xdr:rowOff>
    </xdr:from>
    <xdr:to>
      <xdr:col>1</xdr:col>
      <xdr:colOff>3333750</xdr:colOff>
      <xdr:row>203</xdr:row>
      <xdr:rowOff>273843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3682" y="45490535"/>
          <a:ext cx="3255818" cy="1396277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208</xdr:row>
      <xdr:rowOff>34638</xdr:rowOff>
    </xdr:from>
    <xdr:to>
      <xdr:col>1</xdr:col>
      <xdr:colOff>3440906</xdr:colOff>
      <xdr:row>211</xdr:row>
      <xdr:rowOff>190499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1469" y="47600107"/>
          <a:ext cx="3405187" cy="104883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215</xdr:row>
      <xdr:rowOff>21648</xdr:rowOff>
    </xdr:from>
    <xdr:to>
      <xdr:col>1</xdr:col>
      <xdr:colOff>3406589</xdr:colOff>
      <xdr:row>217</xdr:row>
      <xdr:rowOff>2381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7382" y="75907883"/>
          <a:ext cx="3350560" cy="1190969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219</xdr:row>
      <xdr:rowOff>40048</xdr:rowOff>
    </xdr:from>
    <xdr:to>
      <xdr:col>1</xdr:col>
      <xdr:colOff>3405188</xdr:colOff>
      <xdr:row>225</xdr:row>
      <xdr:rowOff>285750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7382" y="78582077"/>
          <a:ext cx="3349159" cy="2061055"/>
        </a:xfrm>
        <a:prstGeom prst="rect">
          <a:avLst/>
        </a:prstGeom>
      </xdr:spPr>
    </xdr:pic>
    <xdr:clientData/>
  </xdr:twoCellAnchor>
  <xdr:twoCellAnchor editAs="oneCell">
    <xdr:from>
      <xdr:col>1</xdr:col>
      <xdr:colOff>38967</xdr:colOff>
      <xdr:row>231</xdr:row>
      <xdr:rowOff>30307</xdr:rowOff>
    </xdr:from>
    <xdr:to>
      <xdr:col>1</xdr:col>
      <xdr:colOff>3440907</xdr:colOff>
      <xdr:row>237</xdr:row>
      <xdr:rowOff>261937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4717" y="53167901"/>
          <a:ext cx="3401940" cy="208900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243</xdr:row>
      <xdr:rowOff>33616</xdr:rowOff>
    </xdr:from>
    <xdr:to>
      <xdr:col>1</xdr:col>
      <xdr:colOff>3405187</xdr:colOff>
      <xdr:row>246</xdr:row>
      <xdr:rowOff>201705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8588" y="87517940"/>
          <a:ext cx="3337952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67234</xdr:colOff>
      <xdr:row>249</xdr:row>
      <xdr:rowOff>47626</xdr:rowOff>
    </xdr:from>
    <xdr:to>
      <xdr:col>1</xdr:col>
      <xdr:colOff>3417093</xdr:colOff>
      <xdr:row>258</xdr:row>
      <xdr:rowOff>214312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8587" y="89885185"/>
          <a:ext cx="3349859" cy="288971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265</xdr:row>
      <xdr:rowOff>51955</xdr:rowOff>
    </xdr:from>
    <xdr:to>
      <xdr:col>1</xdr:col>
      <xdr:colOff>3429000</xdr:colOff>
      <xdr:row>274</xdr:row>
      <xdr:rowOff>119062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8588" y="95268337"/>
          <a:ext cx="3361765" cy="268928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8</xdr:row>
      <xdr:rowOff>257735</xdr:rowOff>
    </xdr:from>
    <xdr:to>
      <xdr:col>1</xdr:col>
      <xdr:colOff>3400202</xdr:colOff>
      <xdr:row>10</xdr:row>
      <xdr:rowOff>201707</xdr:rowOff>
    </xdr:to>
    <xdr:pic>
      <xdr:nvPicPr>
        <xdr:cNvPr id="31" name="Рисунок 30" descr="LOGO-1024x24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4970" y="2846294"/>
          <a:ext cx="3366585" cy="795619"/>
        </a:xfrm>
        <a:prstGeom prst="rect">
          <a:avLst/>
        </a:prstGeom>
      </xdr:spPr>
    </xdr:pic>
    <xdr:clientData/>
  </xdr:twoCellAnchor>
  <xdr:oneCellAnchor>
    <xdr:from>
      <xdr:col>1</xdr:col>
      <xdr:colOff>990601</xdr:colOff>
      <xdr:row>7</xdr:row>
      <xdr:rowOff>295276</xdr:rowOff>
    </xdr:from>
    <xdr:ext cx="2400300" cy="647698"/>
    <xdr:sp macro="" textlink="">
      <xdr:nvSpPr>
        <xdr:cNvPr id="2" name="TextBox 1"/>
        <xdr:cNvSpPr txBox="1"/>
      </xdr:nvSpPr>
      <xdr:spPr>
        <a:xfrm>
          <a:off x="1276351" y="2371726"/>
          <a:ext cx="2400300" cy="6476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>
              <a:solidFill>
                <a:srgbClr val="FF0000"/>
              </a:solidFill>
            </a:rPr>
            <a:t>                            </a:t>
          </a:r>
        </a:p>
        <a:p>
          <a:r>
            <a:rPr lang="ru-RU" sz="1600">
              <a:solidFill>
                <a:srgbClr val="FF0000"/>
              </a:solidFill>
            </a:rPr>
            <a:t>     </a:t>
          </a:r>
          <a:r>
            <a:rPr lang="ru-RU" sz="1600" baseline="0">
              <a:solidFill>
                <a:srgbClr val="FF0000"/>
              </a:solidFill>
            </a:rPr>
            <a:t>  </a:t>
          </a:r>
          <a:r>
            <a:rPr lang="ru-RU" sz="1600">
              <a:solidFill>
                <a:srgbClr val="FF0000"/>
              </a:solidFill>
            </a:rPr>
            <a:t>  Металл</a:t>
          </a:r>
          <a:r>
            <a:rPr lang="ru-RU" sz="1600" baseline="0">
              <a:solidFill>
                <a:srgbClr val="FF0000"/>
              </a:solidFill>
            </a:rPr>
            <a:t> с доставкой </a:t>
          </a:r>
          <a:endParaRPr lang="ru-RU" sz="16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1</xdr:row>
      <xdr:rowOff>209550</xdr:rowOff>
    </xdr:from>
    <xdr:to>
      <xdr:col>5</xdr:col>
      <xdr:colOff>1219200</xdr:colOff>
      <xdr:row>1</xdr:row>
      <xdr:rowOff>209550</xdr:rowOff>
    </xdr:to>
    <xdr:pic>
      <xdr:nvPicPr>
        <xdr:cNvPr id="28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62850" y="419100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171450</xdr:rowOff>
    </xdr:from>
    <xdr:to>
      <xdr:col>1</xdr:col>
      <xdr:colOff>47625</xdr:colOff>
      <xdr:row>5</xdr:row>
      <xdr:rowOff>238125</xdr:rowOff>
    </xdr:to>
    <xdr:pic>
      <xdr:nvPicPr>
        <xdr:cNvPr id="28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1450"/>
          <a:ext cx="24288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7:AV279"/>
  <sheetViews>
    <sheetView tabSelected="1" showWhiteSpace="0" view="pageBreakPreview" zoomScale="70" zoomScaleSheetLayoutView="70" workbookViewId="0">
      <selection activeCell="B8" sqref="B8:B13"/>
    </sheetView>
  </sheetViews>
  <sheetFormatPr defaultRowHeight="23.25"/>
  <cols>
    <col min="1" max="1" width="4.28515625" style="21" customWidth="1"/>
    <col min="2" max="2" width="51.85546875" style="21" customWidth="1"/>
    <col min="3" max="3" width="39.140625" style="21" customWidth="1"/>
    <col min="4" max="4" width="24.140625" style="21" customWidth="1"/>
    <col min="5" max="5" width="28.7109375" style="21" customWidth="1"/>
    <col min="6" max="6" width="34.42578125" style="21" customWidth="1"/>
    <col min="7" max="7" width="33.7109375" style="22" customWidth="1"/>
    <col min="8" max="48" width="9.140625" style="22"/>
    <col min="49" max="16384" width="9.140625" style="21"/>
  </cols>
  <sheetData>
    <row r="7" spans="1:48" ht="24" thickBot="1"/>
    <row r="8" spans="1:48" ht="42" customHeight="1">
      <c r="B8" s="173"/>
      <c r="C8" s="177" t="s">
        <v>82</v>
      </c>
      <c r="D8" s="178"/>
      <c r="E8" s="178"/>
      <c r="F8" s="179"/>
      <c r="G8" s="200" t="s">
        <v>199</v>
      </c>
    </row>
    <row r="9" spans="1:48" ht="44.25" customHeight="1">
      <c r="B9" s="174"/>
      <c r="C9" s="180" t="s">
        <v>83</v>
      </c>
      <c r="D9" s="181"/>
      <c r="E9" s="181"/>
      <c r="F9" s="182"/>
      <c r="G9" s="201"/>
    </row>
    <row r="10" spans="1:48">
      <c r="B10" s="174"/>
      <c r="C10" s="206" t="s">
        <v>184</v>
      </c>
      <c r="D10" s="207"/>
      <c r="E10" s="207"/>
      <c r="F10" s="208"/>
      <c r="G10" s="201"/>
    </row>
    <row r="11" spans="1:48">
      <c r="B11" s="174"/>
      <c r="C11" s="203" t="s">
        <v>110</v>
      </c>
      <c r="D11" s="204"/>
      <c r="E11" s="204"/>
      <c r="F11" s="205"/>
      <c r="G11" s="201"/>
    </row>
    <row r="12" spans="1:48" ht="39" customHeight="1">
      <c r="B12" s="174"/>
      <c r="C12" s="209" t="s">
        <v>185</v>
      </c>
      <c r="D12" s="210"/>
      <c r="E12" s="210"/>
      <c r="F12" s="211"/>
      <c r="G12" s="201"/>
    </row>
    <row r="13" spans="1:48" ht="24" thickBot="1">
      <c r="B13" s="175"/>
      <c r="C13" s="212" t="s">
        <v>84</v>
      </c>
      <c r="D13" s="213"/>
      <c r="E13" s="213"/>
      <c r="F13" s="214"/>
      <c r="G13" s="202"/>
    </row>
    <row r="14" spans="1:48">
      <c r="B14" s="185" t="s">
        <v>186</v>
      </c>
      <c r="C14" s="186"/>
      <c r="D14" s="186"/>
      <c r="E14" s="186"/>
      <c r="F14" s="187"/>
      <c r="G14" s="23" t="s">
        <v>204</v>
      </c>
    </row>
    <row r="15" spans="1:48">
      <c r="B15" s="188" t="s">
        <v>188</v>
      </c>
      <c r="C15" s="189"/>
      <c r="D15" s="189"/>
      <c r="E15" s="189"/>
      <c r="F15" s="189"/>
      <c r="G15" s="190"/>
    </row>
    <row r="16" spans="1:48" s="29" customFormat="1" ht="90.75" thickBot="1">
      <c r="A16" s="24"/>
      <c r="B16" s="25" t="s">
        <v>159</v>
      </c>
      <c r="C16" s="26" t="s">
        <v>165</v>
      </c>
      <c r="D16" s="26" t="s">
        <v>160</v>
      </c>
      <c r="E16" s="150" t="s">
        <v>161</v>
      </c>
      <c r="F16" s="27" t="s">
        <v>162</v>
      </c>
      <c r="G16" s="28" t="s">
        <v>163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</row>
    <row r="17" spans="2:7">
      <c r="B17" s="158"/>
      <c r="C17" s="30" t="s">
        <v>69</v>
      </c>
      <c r="D17" s="31">
        <v>6</v>
      </c>
      <c r="E17" s="32">
        <v>7.68</v>
      </c>
      <c r="F17" s="33">
        <v>270000</v>
      </c>
      <c r="G17" s="34">
        <f>E17/D17*F17/1000</f>
        <v>345.6</v>
      </c>
    </row>
    <row r="18" spans="2:7">
      <c r="B18" s="159"/>
      <c r="C18" s="30" t="s">
        <v>70</v>
      </c>
      <c r="D18" s="31">
        <v>6</v>
      </c>
      <c r="E18" s="32">
        <v>10</v>
      </c>
      <c r="F18" s="33">
        <v>270000</v>
      </c>
      <c r="G18" s="34">
        <f t="shared" ref="G18:G21" si="0">E18/D18*F18/1000</f>
        <v>450</v>
      </c>
    </row>
    <row r="19" spans="2:7">
      <c r="B19" s="159"/>
      <c r="C19" s="35" t="s">
        <v>157</v>
      </c>
      <c r="D19" s="36">
        <v>6</v>
      </c>
      <c r="E19" s="37">
        <v>14.6</v>
      </c>
      <c r="F19" s="33">
        <v>270000</v>
      </c>
      <c r="G19" s="34">
        <f t="shared" si="0"/>
        <v>657</v>
      </c>
    </row>
    <row r="20" spans="2:7">
      <c r="B20" s="159"/>
      <c r="C20" s="30" t="s">
        <v>71</v>
      </c>
      <c r="D20" s="31">
        <v>6</v>
      </c>
      <c r="E20" s="32">
        <v>18.54</v>
      </c>
      <c r="F20" s="33">
        <v>270000</v>
      </c>
      <c r="G20" s="34">
        <f t="shared" si="0"/>
        <v>834.3</v>
      </c>
    </row>
    <row r="21" spans="2:7">
      <c r="B21" s="159"/>
      <c r="C21" s="38" t="s">
        <v>72</v>
      </c>
      <c r="D21" s="39">
        <v>6</v>
      </c>
      <c r="E21" s="40">
        <v>23.22</v>
      </c>
      <c r="F21" s="33">
        <v>270000</v>
      </c>
      <c r="G21" s="41">
        <f t="shared" si="0"/>
        <v>1044.8999999999999</v>
      </c>
    </row>
    <row r="22" spans="2:7" ht="24" thickBot="1">
      <c r="B22" s="191" t="s">
        <v>187</v>
      </c>
      <c r="C22" s="192"/>
      <c r="D22" s="192"/>
      <c r="E22" s="192"/>
      <c r="F22" s="192"/>
      <c r="G22" s="193"/>
    </row>
    <row r="23" spans="2:7">
      <c r="B23" s="158"/>
      <c r="C23" s="35" t="s">
        <v>80</v>
      </c>
      <c r="D23" s="36">
        <v>11.7</v>
      </c>
      <c r="E23" s="37">
        <v>57</v>
      </c>
      <c r="F23" s="42">
        <v>265000</v>
      </c>
      <c r="G23" s="34">
        <f>E23/D23*F23/1000</f>
        <v>1291.0256410256413</v>
      </c>
    </row>
    <row r="24" spans="2:7">
      <c r="B24" s="159"/>
      <c r="C24" s="30" t="s">
        <v>81</v>
      </c>
      <c r="D24" s="31">
        <v>11.7</v>
      </c>
      <c r="E24" s="32">
        <v>73.400000000000006</v>
      </c>
      <c r="F24" s="42">
        <v>265000</v>
      </c>
      <c r="G24" s="34">
        <f t="shared" ref="G24:G37" si="1">E24/D24*F24/1000</f>
        <v>1662.4786324786328</v>
      </c>
    </row>
    <row r="25" spans="2:7">
      <c r="B25" s="159"/>
      <c r="C25" s="30" t="s">
        <v>85</v>
      </c>
      <c r="D25" s="31">
        <v>11.7</v>
      </c>
      <c r="E25" s="32">
        <v>97.5</v>
      </c>
      <c r="F25" s="42">
        <v>265000</v>
      </c>
      <c r="G25" s="34">
        <f t="shared" si="1"/>
        <v>2208.3333333333335</v>
      </c>
    </row>
    <row r="26" spans="2:7">
      <c r="B26" s="159"/>
      <c r="C26" s="35" t="s">
        <v>73</v>
      </c>
      <c r="D26" s="36">
        <v>11.7</v>
      </c>
      <c r="E26" s="37">
        <v>118</v>
      </c>
      <c r="F26" s="42">
        <v>265000</v>
      </c>
      <c r="G26" s="34">
        <f t="shared" si="1"/>
        <v>2672.6495726495732</v>
      </c>
    </row>
    <row r="27" spans="2:7">
      <c r="B27" s="159"/>
      <c r="C27" s="30" t="s">
        <v>86</v>
      </c>
      <c r="D27" s="31">
        <v>11.7</v>
      </c>
      <c r="E27" s="32">
        <v>129</v>
      </c>
      <c r="F27" s="42">
        <v>265000</v>
      </c>
      <c r="G27" s="34">
        <f t="shared" si="1"/>
        <v>2921.7948717948721</v>
      </c>
    </row>
    <row r="28" spans="2:7">
      <c r="B28" s="159"/>
      <c r="C28" s="30" t="s">
        <v>87</v>
      </c>
      <c r="D28" s="31">
        <v>11.7</v>
      </c>
      <c r="E28" s="32">
        <v>132</v>
      </c>
      <c r="F28" s="42">
        <v>265000</v>
      </c>
      <c r="G28" s="34">
        <f t="shared" si="1"/>
        <v>2989.7435897435898</v>
      </c>
    </row>
    <row r="29" spans="2:7">
      <c r="B29" s="159"/>
      <c r="C29" s="30" t="s">
        <v>74</v>
      </c>
      <c r="D29" s="31">
        <v>11.7</v>
      </c>
      <c r="E29" s="32">
        <v>147</v>
      </c>
      <c r="F29" s="42">
        <v>265000</v>
      </c>
      <c r="G29" s="34">
        <f t="shared" si="1"/>
        <v>3329.4871794871801</v>
      </c>
    </row>
    <row r="30" spans="2:7">
      <c r="B30" s="159"/>
      <c r="C30" s="30" t="s">
        <v>88</v>
      </c>
      <c r="D30" s="31">
        <v>11.7</v>
      </c>
      <c r="E30" s="32">
        <v>167.1</v>
      </c>
      <c r="F30" s="42">
        <v>265000</v>
      </c>
      <c r="G30" s="34">
        <f t="shared" si="1"/>
        <v>3784.7435897435898</v>
      </c>
    </row>
    <row r="31" spans="2:7">
      <c r="B31" s="159"/>
      <c r="C31" s="30" t="s">
        <v>89</v>
      </c>
      <c r="D31" s="31">
        <v>11.7</v>
      </c>
      <c r="E31" s="32">
        <v>201</v>
      </c>
      <c r="F31" s="42">
        <v>265000</v>
      </c>
      <c r="G31" s="34">
        <f t="shared" si="1"/>
        <v>4552.5641025641016</v>
      </c>
    </row>
    <row r="32" spans="2:7">
      <c r="B32" s="159"/>
      <c r="C32" s="30" t="s">
        <v>90</v>
      </c>
      <c r="D32" s="31">
        <v>11.7</v>
      </c>
      <c r="E32" s="32">
        <v>370</v>
      </c>
      <c r="F32" s="43">
        <v>285000</v>
      </c>
      <c r="G32" s="34">
        <f t="shared" si="1"/>
        <v>9012.8205128205136</v>
      </c>
    </row>
    <row r="33" spans="1:48">
      <c r="B33" s="159"/>
      <c r="C33" s="30" t="s">
        <v>91</v>
      </c>
      <c r="D33" s="31">
        <v>11.7</v>
      </c>
      <c r="E33" s="32">
        <v>539</v>
      </c>
      <c r="F33" s="44">
        <v>330000</v>
      </c>
      <c r="G33" s="34">
        <f t="shared" si="1"/>
        <v>15202.564102564102</v>
      </c>
    </row>
    <row r="34" spans="1:48">
      <c r="B34" s="159"/>
      <c r="C34" s="30" t="s">
        <v>92</v>
      </c>
      <c r="D34" s="31">
        <v>11.7</v>
      </c>
      <c r="E34" s="32">
        <v>659</v>
      </c>
      <c r="F34" s="44">
        <v>330000</v>
      </c>
      <c r="G34" s="34">
        <f t="shared" si="1"/>
        <v>18587.179487179488</v>
      </c>
    </row>
    <row r="35" spans="1:48">
      <c r="B35" s="159"/>
      <c r="C35" s="30" t="s">
        <v>93</v>
      </c>
      <c r="D35" s="31">
        <v>11.7</v>
      </c>
      <c r="E35" s="32">
        <v>748.5</v>
      </c>
      <c r="F35" s="44">
        <v>330000</v>
      </c>
      <c r="G35" s="34">
        <f t="shared" si="1"/>
        <v>21111.538461538465</v>
      </c>
    </row>
    <row r="36" spans="1:48">
      <c r="B36" s="159"/>
      <c r="C36" s="30" t="s">
        <v>94</v>
      </c>
      <c r="D36" s="31">
        <v>11.7</v>
      </c>
      <c r="E36" s="32">
        <v>966.4</v>
      </c>
      <c r="F36" s="44">
        <v>330000</v>
      </c>
      <c r="G36" s="34">
        <f t="shared" si="1"/>
        <v>27257.435897435898</v>
      </c>
    </row>
    <row r="37" spans="1:48">
      <c r="B37" s="159"/>
      <c r="C37" s="45" t="s">
        <v>95</v>
      </c>
      <c r="D37" s="46">
        <v>11.7</v>
      </c>
      <c r="E37" s="47">
        <v>1058</v>
      </c>
      <c r="F37" s="44">
        <v>330000</v>
      </c>
      <c r="G37" s="48">
        <f t="shared" si="1"/>
        <v>29841.025641025644</v>
      </c>
    </row>
    <row r="38" spans="1:48">
      <c r="B38" s="194" t="s">
        <v>189</v>
      </c>
      <c r="C38" s="195"/>
      <c r="D38" s="195"/>
      <c r="E38" s="195"/>
      <c r="F38" s="195"/>
      <c r="G38" s="196"/>
    </row>
    <row r="39" spans="1:48" s="29" customFormat="1" ht="90.75" thickBot="1">
      <c r="A39" s="24"/>
      <c r="B39" s="49" t="s">
        <v>159</v>
      </c>
      <c r="C39" s="50" t="s">
        <v>165</v>
      </c>
      <c r="D39" s="50" t="s">
        <v>160</v>
      </c>
      <c r="E39" s="50" t="s">
        <v>164</v>
      </c>
      <c r="F39" s="51" t="s">
        <v>162</v>
      </c>
      <c r="G39" s="52" t="s">
        <v>163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</row>
    <row r="40" spans="1:48">
      <c r="B40" s="160"/>
      <c r="C40" s="53" t="s">
        <v>96</v>
      </c>
      <c r="D40" s="54" t="s">
        <v>75</v>
      </c>
      <c r="E40" s="55">
        <v>5.24</v>
      </c>
      <c r="F40" s="56">
        <v>390000</v>
      </c>
      <c r="G40" s="34">
        <f t="shared" ref="G40:G57" si="2">E40*F40/1000</f>
        <v>2043.6</v>
      </c>
    </row>
    <row r="41" spans="1:48">
      <c r="B41" s="160"/>
      <c r="C41" s="57" t="s">
        <v>109</v>
      </c>
      <c r="D41" s="58" t="s">
        <v>75</v>
      </c>
      <c r="E41" s="59">
        <v>6.44</v>
      </c>
      <c r="F41" s="44">
        <v>390000</v>
      </c>
      <c r="G41" s="34">
        <f t="shared" si="2"/>
        <v>2511.6</v>
      </c>
    </row>
    <row r="42" spans="1:48">
      <c r="B42" s="160"/>
      <c r="C42" s="60" t="s">
        <v>97</v>
      </c>
      <c r="D42" s="58" t="s">
        <v>75</v>
      </c>
      <c r="E42" s="61">
        <v>7.1</v>
      </c>
      <c r="F42" s="43">
        <v>390000</v>
      </c>
      <c r="G42" s="34">
        <f t="shared" si="2"/>
        <v>2769</v>
      </c>
    </row>
    <row r="43" spans="1:48">
      <c r="B43" s="160"/>
      <c r="C43" s="57" t="s">
        <v>98</v>
      </c>
      <c r="D43" s="58" t="s">
        <v>75</v>
      </c>
      <c r="E43" s="59">
        <v>8.76</v>
      </c>
      <c r="F43" s="43">
        <v>390000</v>
      </c>
      <c r="G43" s="34">
        <f t="shared" si="2"/>
        <v>3416.4</v>
      </c>
    </row>
    <row r="44" spans="1:48">
      <c r="B44" s="160"/>
      <c r="C44" s="57" t="s">
        <v>99</v>
      </c>
      <c r="D44" s="58" t="s">
        <v>75</v>
      </c>
      <c r="E44" s="59">
        <v>8.39</v>
      </c>
      <c r="F44" s="44">
        <v>390000</v>
      </c>
      <c r="G44" s="34">
        <f t="shared" si="2"/>
        <v>3272.1</v>
      </c>
    </row>
    <row r="45" spans="1:48">
      <c r="B45" s="160"/>
      <c r="C45" s="57" t="s">
        <v>100</v>
      </c>
      <c r="D45" s="58" t="s">
        <v>75</v>
      </c>
      <c r="E45" s="59">
        <v>10.36</v>
      </c>
      <c r="F45" s="44">
        <v>390000</v>
      </c>
      <c r="G45" s="34">
        <f t="shared" si="2"/>
        <v>4040.4</v>
      </c>
    </row>
    <row r="46" spans="1:48">
      <c r="B46" s="160"/>
      <c r="C46" s="57" t="s">
        <v>101</v>
      </c>
      <c r="D46" s="58" t="s">
        <v>75</v>
      </c>
      <c r="E46" s="59">
        <v>12.27</v>
      </c>
      <c r="F46" s="44">
        <v>390000</v>
      </c>
      <c r="G46" s="34">
        <f t="shared" si="2"/>
        <v>4785.3</v>
      </c>
    </row>
    <row r="47" spans="1:48">
      <c r="B47" s="160"/>
      <c r="C47" s="57" t="s">
        <v>102</v>
      </c>
      <c r="D47" s="58" t="s">
        <v>75</v>
      </c>
      <c r="E47" s="59">
        <v>12.7</v>
      </c>
      <c r="F47" s="44">
        <v>390000</v>
      </c>
      <c r="G47" s="34">
        <f t="shared" si="2"/>
        <v>4953</v>
      </c>
    </row>
    <row r="48" spans="1:48">
      <c r="B48" s="160"/>
      <c r="C48" s="57" t="s">
        <v>103</v>
      </c>
      <c r="D48" s="58" t="s">
        <v>75</v>
      </c>
      <c r="E48" s="59">
        <v>15.09</v>
      </c>
      <c r="F48" s="44">
        <v>390000</v>
      </c>
      <c r="G48" s="34">
        <f t="shared" si="2"/>
        <v>5885.1</v>
      </c>
    </row>
    <row r="49" spans="1:48">
      <c r="B49" s="160"/>
      <c r="C49" s="57" t="s">
        <v>76</v>
      </c>
      <c r="D49" s="58" t="s">
        <v>75</v>
      </c>
      <c r="E49" s="59">
        <v>13.44</v>
      </c>
      <c r="F49" s="44">
        <v>390000</v>
      </c>
      <c r="G49" s="34">
        <f t="shared" si="2"/>
        <v>5241.6000000000004</v>
      </c>
    </row>
    <row r="50" spans="1:48">
      <c r="B50" s="160"/>
      <c r="C50" s="57" t="s">
        <v>77</v>
      </c>
      <c r="D50" s="58" t="s">
        <v>75</v>
      </c>
      <c r="E50" s="59">
        <v>15.05</v>
      </c>
      <c r="F50" s="44">
        <v>390000</v>
      </c>
      <c r="G50" s="34">
        <f t="shared" si="2"/>
        <v>5869.5</v>
      </c>
    </row>
    <row r="51" spans="1:48">
      <c r="B51" s="160"/>
      <c r="C51" s="57" t="s">
        <v>104</v>
      </c>
      <c r="D51" s="58" t="s">
        <v>75</v>
      </c>
      <c r="E51" s="59">
        <v>15.78</v>
      </c>
      <c r="F51" s="44">
        <v>390000</v>
      </c>
      <c r="G51" s="34">
        <f t="shared" si="2"/>
        <v>6154.2</v>
      </c>
    </row>
    <row r="52" spans="1:48">
      <c r="B52" s="160"/>
      <c r="C52" s="57" t="s">
        <v>105</v>
      </c>
      <c r="D52" s="58" t="s">
        <v>75</v>
      </c>
      <c r="E52" s="59">
        <v>18.8</v>
      </c>
      <c r="F52" s="44">
        <v>390000</v>
      </c>
      <c r="G52" s="34">
        <f t="shared" si="2"/>
        <v>7332</v>
      </c>
    </row>
    <row r="53" spans="1:48">
      <c r="B53" s="160"/>
      <c r="C53" s="57" t="s">
        <v>106</v>
      </c>
      <c r="D53" s="58" t="s">
        <v>75</v>
      </c>
      <c r="E53" s="59">
        <v>18.989999999999998</v>
      </c>
      <c r="F53" s="44">
        <v>390000</v>
      </c>
      <c r="G53" s="34">
        <f t="shared" si="2"/>
        <v>7406.0999999999995</v>
      </c>
    </row>
    <row r="54" spans="1:48">
      <c r="B54" s="160"/>
      <c r="C54" s="57" t="s">
        <v>107</v>
      </c>
      <c r="D54" s="58" t="s">
        <v>75</v>
      </c>
      <c r="E54" s="59">
        <v>22.64</v>
      </c>
      <c r="F54" s="44">
        <v>390000</v>
      </c>
      <c r="G54" s="34">
        <f t="shared" si="2"/>
        <v>8829.6</v>
      </c>
    </row>
    <row r="55" spans="1:48">
      <c r="B55" s="160"/>
      <c r="C55" s="57" t="s">
        <v>108</v>
      </c>
      <c r="D55" s="58" t="s">
        <v>75</v>
      </c>
      <c r="E55" s="59">
        <v>36.6</v>
      </c>
      <c r="F55" s="44">
        <v>395000</v>
      </c>
      <c r="G55" s="34">
        <f t="shared" si="2"/>
        <v>14457</v>
      </c>
    </row>
    <row r="56" spans="1:48">
      <c r="B56" s="160"/>
      <c r="C56" s="57" t="s">
        <v>78</v>
      </c>
      <c r="D56" s="58" t="s">
        <v>75</v>
      </c>
      <c r="E56" s="59">
        <v>52.28</v>
      </c>
      <c r="F56" s="44">
        <v>395000</v>
      </c>
      <c r="G56" s="34">
        <f t="shared" si="2"/>
        <v>20650.599999999999</v>
      </c>
    </row>
    <row r="57" spans="1:48">
      <c r="B57" s="160"/>
      <c r="C57" s="59" t="s">
        <v>79</v>
      </c>
      <c r="D57" s="58" t="s">
        <v>75</v>
      </c>
      <c r="E57" s="59">
        <v>62.54</v>
      </c>
      <c r="F57" s="44">
        <v>395000</v>
      </c>
      <c r="G57" s="34">
        <f t="shared" si="2"/>
        <v>24703.3</v>
      </c>
    </row>
    <row r="58" spans="1:48">
      <c r="B58" s="168" t="s">
        <v>190</v>
      </c>
      <c r="C58" s="168"/>
      <c r="D58" s="168"/>
      <c r="E58" s="168"/>
      <c r="F58" s="168"/>
      <c r="G58" s="168"/>
    </row>
    <row r="59" spans="1:48" s="29" customFormat="1" ht="90.75" thickBot="1">
      <c r="A59" s="24"/>
      <c r="B59" s="49" t="s">
        <v>159</v>
      </c>
      <c r="C59" s="50" t="s">
        <v>165</v>
      </c>
      <c r="D59" s="50" t="s">
        <v>160</v>
      </c>
      <c r="E59" s="50" t="s">
        <v>161</v>
      </c>
      <c r="F59" s="62" t="s">
        <v>162</v>
      </c>
      <c r="G59" s="52" t="s">
        <v>163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</row>
    <row r="60" spans="1:48">
      <c r="B60" s="158"/>
      <c r="C60" s="63" t="s">
        <v>69</v>
      </c>
      <c r="D60" s="58">
        <v>7.85</v>
      </c>
      <c r="E60" s="58">
        <v>10.1</v>
      </c>
      <c r="F60" s="44">
        <v>415000</v>
      </c>
      <c r="G60" s="34">
        <f t="shared" ref="G60:G69" si="3">E60/D60*F60/1000</f>
        <v>533.94904458598728</v>
      </c>
    </row>
    <row r="61" spans="1:48">
      <c r="B61" s="159"/>
      <c r="C61" s="63" t="s">
        <v>70</v>
      </c>
      <c r="D61" s="58">
        <v>7.85</v>
      </c>
      <c r="E61" s="58">
        <v>13.1</v>
      </c>
      <c r="F61" s="44">
        <v>415000</v>
      </c>
      <c r="G61" s="34">
        <f t="shared" si="3"/>
        <v>692.54777070063699</v>
      </c>
    </row>
    <row r="62" spans="1:48">
      <c r="B62" s="159"/>
      <c r="C62" s="63" t="s">
        <v>71</v>
      </c>
      <c r="D62" s="58">
        <v>7.85</v>
      </c>
      <c r="E62" s="58">
        <v>24.3</v>
      </c>
      <c r="F62" s="44">
        <v>415000</v>
      </c>
      <c r="G62" s="34">
        <f t="shared" si="3"/>
        <v>1284.6496815286625</v>
      </c>
    </row>
    <row r="63" spans="1:48">
      <c r="B63" s="159"/>
      <c r="C63" s="63" t="s">
        <v>72</v>
      </c>
      <c r="D63" s="58">
        <v>7.85</v>
      </c>
      <c r="E63" s="58">
        <v>30.2</v>
      </c>
      <c r="F63" s="44">
        <v>415000</v>
      </c>
      <c r="G63" s="34">
        <f t="shared" si="3"/>
        <v>1596.56050955414</v>
      </c>
    </row>
    <row r="64" spans="1:48">
      <c r="B64" s="159"/>
      <c r="C64" s="63" t="s">
        <v>80</v>
      </c>
      <c r="D64" s="58">
        <v>7.85</v>
      </c>
      <c r="E64" s="58">
        <v>38.299999999999997</v>
      </c>
      <c r="F64" s="44">
        <v>410000</v>
      </c>
      <c r="G64" s="34">
        <f t="shared" si="3"/>
        <v>2000.3821656050957</v>
      </c>
    </row>
    <row r="65" spans="2:7">
      <c r="B65" s="159"/>
      <c r="C65" s="63" t="s">
        <v>81</v>
      </c>
      <c r="D65" s="58">
        <v>7.85</v>
      </c>
      <c r="E65" s="58">
        <v>50.7</v>
      </c>
      <c r="F65" s="44">
        <v>410000</v>
      </c>
      <c r="G65" s="34">
        <f t="shared" si="3"/>
        <v>2648.0254777070063</v>
      </c>
    </row>
    <row r="66" spans="2:7">
      <c r="B66" s="159"/>
      <c r="C66" s="63" t="s">
        <v>99</v>
      </c>
      <c r="D66" s="58">
        <v>7.85</v>
      </c>
      <c r="E66" s="58">
        <v>67.8</v>
      </c>
      <c r="F66" s="44">
        <v>410000</v>
      </c>
      <c r="G66" s="34">
        <f t="shared" si="3"/>
        <v>3541.1464968152873</v>
      </c>
    </row>
    <row r="67" spans="2:7">
      <c r="B67" s="159"/>
      <c r="C67" s="63" t="s">
        <v>86</v>
      </c>
      <c r="D67" s="58">
        <v>7.85</v>
      </c>
      <c r="E67" s="58">
        <v>86.6</v>
      </c>
      <c r="F67" s="44">
        <v>410000</v>
      </c>
      <c r="G67" s="34">
        <f t="shared" si="3"/>
        <v>4523.0573248407645</v>
      </c>
    </row>
    <row r="68" spans="2:7">
      <c r="B68" s="159"/>
      <c r="C68" s="63" t="s">
        <v>88</v>
      </c>
      <c r="D68" s="58">
        <v>7.85</v>
      </c>
      <c r="E68" s="58">
        <v>112.2</v>
      </c>
      <c r="F68" s="44">
        <v>410000</v>
      </c>
      <c r="G68" s="34">
        <f t="shared" si="3"/>
        <v>5860.127388535032</v>
      </c>
    </row>
    <row r="69" spans="2:7" ht="24" thickBot="1">
      <c r="B69" s="170"/>
      <c r="C69" s="63" t="s">
        <v>89</v>
      </c>
      <c r="D69" s="58">
        <v>7.85</v>
      </c>
      <c r="E69" s="58">
        <v>135</v>
      </c>
      <c r="F69" s="44">
        <v>410000</v>
      </c>
      <c r="G69" s="34">
        <f t="shared" si="3"/>
        <v>7050.9554140127393</v>
      </c>
    </row>
    <row r="70" spans="2:7">
      <c r="B70" s="197" t="s">
        <v>191</v>
      </c>
      <c r="C70" s="198"/>
      <c r="D70" s="198"/>
      <c r="E70" s="198"/>
      <c r="F70" s="198"/>
      <c r="G70" s="199"/>
    </row>
    <row r="71" spans="2:7" ht="90">
      <c r="B71" s="64" t="s">
        <v>159</v>
      </c>
      <c r="C71" s="65" t="s">
        <v>165</v>
      </c>
      <c r="D71" s="65" t="s">
        <v>160</v>
      </c>
      <c r="E71" s="65" t="s">
        <v>161</v>
      </c>
      <c r="F71" s="65" t="s">
        <v>162</v>
      </c>
      <c r="G71" s="66" t="s">
        <v>163</v>
      </c>
    </row>
    <row r="72" spans="2:7">
      <c r="B72" s="171"/>
      <c r="C72" s="67" t="s">
        <v>64</v>
      </c>
      <c r="D72" s="68">
        <v>6</v>
      </c>
      <c r="E72" s="67">
        <v>4.2</v>
      </c>
      <c r="F72" s="69">
        <v>290000</v>
      </c>
      <c r="G72" s="70">
        <f t="shared" ref="G72:G101" si="4">E72/D72*F72/1000</f>
        <v>203.00000000000003</v>
      </c>
    </row>
    <row r="73" spans="2:7">
      <c r="B73" s="171"/>
      <c r="C73" s="71" t="s">
        <v>9</v>
      </c>
      <c r="D73" s="71">
        <v>6</v>
      </c>
      <c r="E73" s="71">
        <v>6</v>
      </c>
      <c r="F73" s="72">
        <v>282000</v>
      </c>
      <c r="G73" s="73">
        <f t="shared" si="4"/>
        <v>282</v>
      </c>
    </row>
    <row r="74" spans="2:7">
      <c r="B74" s="171"/>
      <c r="C74" s="71" t="s">
        <v>10</v>
      </c>
      <c r="D74" s="71">
        <v>6</v>
      </c>
      <c r="E74" s="71">
        <v>7.5</v>
      </c>
      <c r="F74" s="72">
        <v>273000</v>
      </c>
      <c r="G74" s="74">
        <f t="shared" si="4"/>
        <v>341.25</v>
      </c>
    </row>
    <row r="75" spans="2:7">
      <c r="B75" s="171"/>
      <c r="C75" s="71" t="s">
        <v>11</v>
      </c>
      <c r="D75" s="71">
        <v>6</v>
      </c>
      <c r="E75" s="71">
        <v>9</v>
      </c>
      <c r="F75" s="72">
        <v>273000</v>
      </c>
      <c r="G75" s="74">
        <f t="shared" si="4"/>
        <v>409.5</v>
      </c>
    </row>
    <row r="76" spans="2:7">
      <c r="B76" s="171"/>
      <c r="C76" s="71" t="s">
        <v>62</v>
      </c>
      <c r="D76" s="71">
        <v>6</v>
      </c>
      <c r="E76" s="71">
        <v>9</v>
      </c>
      <c r="F76" s="72">
        <v>273000</v>
      </c>
      <c r="G76" s="74">
        <f t="shared" si="4"/>
        <v>409.5</v>
      </c>
    </row>
    <row r="77" spans="2:7">
      <c r="B77" s="171"/>
      <c r="C77" s="71" t="s">
        <v>65</v>
      </c>
      <c r="D77" s="71">
        <v>6</v>
      </c>
      <c r="E77" s="71">
        <v>12</v>
      </c>
      <c r="F77" s="72">
        <v>273000</v>
      </c>
      <c r="G77" s="74">
        <f t="shared" si="4"/>
        <v>546</v>
      </c>
    </row>
    <row r="78" spans="2:7">
      <c r="B78" s="171"/>
      <c r="C78" s="71" t="s">
        <v>66</v>
      </c>
      <c r="D78" s="71">
        <v>6</v>
      </c>
      <c r="E78" s="71">
        <v>11</v>
      </c>
      <c r="F78" s="72">
        <v>273000</v>
      </c>
      <c r="G78" s="74">
        <f t="shared" si="4"/>
        <v>500.5</v>
      </c>
    </row>
    <row r="79" spans="2:7">
      <c r="B79" s="171"/>
      <c r="C79" s="71" t="s">
        <v>67</v>
      </c>
      <c r="D79" s="71">
        <v>6</v>
      </c>
      <c r="E79" s="71">
        <v>12</v>
      </c>
      <c r="F79" s="72">
        <v>259000</v>
      </c>
      <c r="G79" s="74">
        <f t="shared" si="4"/>
        <v>518</v>
      </c>
    </row>
    <row r="80" spans="2:7">
      <c r="B80" s="171"/>
      <c r="C80" s="71" t="s">
        <v>12</v>
      </c>
      <c r="D80" s="71">
        <v>6</v>
      </c>
      <c r="E80" s="71">
        <v>16</v>
      </c>
      <c r="F80" s="72">
        <v>259000</v>
      </c>
      <c r="G80" s="74">
        <f t="shared" si="4"/>
        <v>690.66666666666663</v>
      </c>
    </row>
    <row r="81" spans="2:7">
      <c r="B81" s="171"/>
      <c r="C81" s="71" t="s">
        <v>13</v>
      </c>
      <c r="D81" s="71">
        <v>6</v>
      </c>
      <c r="E81" s="71">
        <v>19.5</v>
      </c>
      <c r="F81" s="72">
        <v>259000</v>
      </c>
      <c r="G81" s="74">
        <f t="shared" si="4"/>
        <v>841.75</v>
      </c>
    </row>
    <row r="82" spans="2:7">
      <c r="B82" s="171"/>
      <c r="C82" s="71" t="s">
        <v>14</v>
      </c>
      <c r="D82" s="71">
        <v>6</v>
      </c>
      <c r="E82" s="71">
        <v>19.5</v>
      </c>
      <c r="F82" s="72">
        <v>259000</v>
      </c>
      <c r="G82" s="74">
        <f t="shared" si="4"/>
        <v>841.75</v>
      </c>
    </row>
    <row r="83" spans="2:7">
      <c r="B83" s="171"/>
      <c r="C83" s="71" t="s">
        <v>15</v>
      </c>
      <c r="D83" s="71">
        <v>6</v>
      </c>
      <c r="E83" s="71">
        <v>23</v>
      </c>
      <c r="F83" s="72">
        <v>259000</v>
      </c>
      <c r="G83" s="74">
        <f t="shared" si="4"/>
        <v>992.83333333333337</v>
      </c>
    </row>
    <row r="84" spans="2:7">
      <c r="B84" s="171"/>
      <c r="C84" s="71" t="s">
        <v>68</v>
      </c>
      <c r="D84" s="71">
        <v>6</v>
      </c>
      <c r="E84" s="71">
        <v>23</v>
      </c>
      <c r="F84" s="72">
        <v>259000</v>
      </c>
      <c r="G84" s="74">
        <f t="shared" si="4"/>
        <v>992.83333333333337</v>
      </c>
    </row>
    <row r="85" spans="2:7">
      <c r="B85" s="171"/>
      <c r="C85" s="71" t="s">
        <v>111</v>
      </c>
      <c r="D85" s="71">
        <v>6</v>
      </c>
      <c r="E85" s="71">
        <v>34</v>
      </c>
      <c r="F85" s="72">
        <v>259000</v>
      </c>
      <c r="G85" s="74">
        <f t="shared" si="4"/>
        <v>1467.6666666666667</v>
      </c>
    </row>
    <row r="86" spans="2:7">
      <c r="B86" s="171"/>
      <c r="C86" s="71" t="s">
        <v>16</v>
      </c>
      <c r="D86" s="71">
        <v>6</v>
      </c>
      <c r="E86" s="71">
        <v>46</v>
      </c>
      <c r="F86" s="72">
        <v>259000</v>
      </c>
      <c r="G86" s="74">
        <f t="shared" si="4"/>
        <v>1985.6666666666667</v>
      </c>
    </row>
    <row r="87" spans="2:7">
      <c r="B87" s="171"/>
      <c r="C87" s="71" t="s">
        <v>26</v>
      </c>
      <c r="D87" s="71">
        <v>6</v>
      </c>
      <c r="E87" s="71">
        <v>57</v>
      </c>
      <c r="F87" s="72">
        <v>259000</v>
      </c>
      <c r="G87" s="74">
        <f t="shared" si="4"/>
        <v>2460.5</v>
      </c>
    </row>
    <row r="88" spans="2:7">
      <c r="B88" s="171"/>
      <c r="C88" s="71" t="s">
        <v>25</v>
      </c>
      <c r="D88" s="71">
        <v>12</v>
      </c>
      <c r="E88" s="71">
        <v>120</v>
      </c>
      <c r="F88" s="72">
        <v>259000</v>
      </c>
      <c r="G88" s="74">
        <f t="shared" si="4"/>
        <v>2590</v>
      </c>
    </row>
    <row r="89" spans="2:7">
      <c r="B89" s="171"/>
      <c r="C89" s="71" t="s">
        <v>17</v>
      </c>
      <c r="D89" s="71">
        <v>12</v>
      </c>
      <c r="E89" s="71">
        <v>150</v>
      </c>
      <c r="F89" s="72">
        <v>259000</v>
      </c>
      <c r="G89" s="74">
        <f t="shared" si="4"/>
        <v>3237.5</v>
      </c>
    </row>
    <row r="90" spans="2:7">
      <c r="B90" s="171"/>
      <c r="C90" s="71" t="s">
        <v>112</v>
      </c>
      <c r="D90" s="71">
        <v>12</v>
      </c>
      <c r="E90" s="71">
        <v>188</v>
      </c>
      <c r="F90" s="72">
        <v>277000</v>
      </c>
      <c r="G90" s="74">
        <f t="shared" si="4"/>
        <v>4339.6666666666661</v>
      </c>
    </row>
    <row r="91" spans="2:7">
      <c r="B91" s="171"/>
      <c r="C91" s="71" t="s">
        <v>113</v>
      </c>
      <c r="D91" s="71">
        <v>12</v>
      </c>
      <c r="E91" s="71">
        <v>227</v>
      </c>
      <c r="F91" s="72">
        <v>277000</v>
      </c>
      <c r="G91" s="74">
        <f t="shared" si="4"/>
        <v>5239.916666666667</v>
      </c>
    </row>
    <row r="92" spans="2:7">
      <c r="B92" s="171"/>
      <c r="C92" s="71" t="s">
        <v>114</v>
      </c>
      <c r="D92" s="71">
        <v>12</v>
      </c>
      <c r="E92" s="71">
        <v>182</v>
      </c>
      <c r="F92" s="72">
        <v>277000</v>
      </c>
      <c r="G92" s="74">
        <f t="shared" si="4"/>
        <v>4201.1666666666661</v>
      </c>
    </row>
    <row r="93" spans="2:7">
      <c r="B93" s="171"/>
      <c r="C93" s="71" t="s">
        <v>115</v>
      </c>
      <c r="D93" s="71">
        <v>12</v>
      </c>
      <c r="E93" s="71">
        <v>225</v>
      </c>
      <c r="F93" s="72">
        <v>277000</v>
      </c>
      <c r="G93" s="74">
        <f t="shared" si="4"/>
        <v>5193.75</v>
      </c>
    </row>
    <row r="94" spans="2:7">
      <c r="B94" s="171"/>
      <c r="C94" s="71" t="s">
        <v>116</v>
      </c>
      <c r="D94" s="71">
        <v>12</v>
      </c>
      <c r="E94" s="71">
        <v>255</v>
      </c>
      <c r="F94" s="72">
        <v>277000</v>
      </c>
      <c r="G94" s="74">
        <f t="shared" si="4"/>
        <v>5886.25</v>
      </c>
    </row>
    <row r="95" spans="2:7">
      <c r="B95" s="171"/>
      <c r="C95" s="71" t="s">
        <v>117</v>
      </c>
      <c r="D95" s="71">
        <v>12</v>
      </c>
      <c r="E95" s="71">
        <v>260</v>
      </c>
      <c r="F95" s="72">
        <v>277000</v>
      </c>
      <c r="G95" s="74">
        <f t="shared" si="4"/>
        <v>6001.666666666667</v>
      </c>
    </row>
    <row r="96" spans="2:7">
      <c r="B96" s="171"/>
      <c r="C96" s="71" t="s">
        <v>118</v>
      </c>
      <c r="D96" s="71">
        <v>12</v>
      </c>
      <c r="E96" s="71">
        <v>295</v>
      </c>
      <c r="F96" s="72">
        <v>277000</v>
      </c>
      <c r="G96" s="74">
        <f t="shared" si="4"/>
        <v>6809.583333333333</v>
      </c>
    </row>
    <row r="97" spans="1:48">
      <c r="B97" s="171"/>
      <c r="C97" s="71" t="s">
        <v>119</v>
      </c>
      <c r="D97" s="71">
        <v>12</v>
      </c>
      <c r="E97" s="71">
        <v>340</v>
      </c>
      <c r="F97" s="72">
        <v>277000</v>
      </c>
      <c r="G97" s="74">
        <f t="shared" si="4"/>
        <v>7848.333333333333</v>
      </c>
    </row>
    <row r="98" spans="1:48">
      <c r="B98" s="171"/>
      <c r="C98" s="71" t="s">
        <v>120</v>
      </c>
      <c r="D98" s="71">
        <v>12</v>
      </c>
      <c r="E98" s="71">
        <v>385</v>
      </c>
      <c r="F98" s="72">
        <v>277000</v>
      </c>
      <c r="G98" s="74">
        <f t="shared" si="4"/>
        <v>8887.0833333333339</v>
      </c>
    </row>
    <row r="99" spans="1:48">
      <c r="B99" s="171"/>
      <c r="C99" s="71" t="s">
        <v>121</v>
      </c>
      <c r="D99" s="71">
        <v>12</v>
      </c>
      <c r="E99" s="71">
        <v>370</v>
      </c>
      <c r="F99" s="72">
        <v>285000</v>
      </c>
      <c r="G99" s="74">
        <f t="shared" si="4"/>
        <v>8787.5</v>
      </c>
    </row>
    <row r="100" spans="1:48">
      <c r="B100" s="171"/>
      <c r="C100" s="71" t="s">
        <v>122</v>
      </c>
      <c r="D100" s="71">
        <v>12</v>
      </c>
      <c r="E100" s="71">
        <v>450</v>
      </c>
      <c r="F100" s="72">
        <v>285000</v>
      </c>
      <c r="G100" s="74">
        <f t="shared" si="4"/>
        <v>10687.5</v>
      </c>
    </row>
    <row r="101" spans="1:48">
      <c r="B101" s="171"/>
      <c r="C101" s="75" t="s">
        <v>123</v>
      </c>
      <c r="D101" s="75">
        <v>12</v>
      </c>
      <c r="E101" s="75">
        <v>546</v>
      </c>
      <c r="F101" s="76">
        <v>285000</v>
      </c>
      <c r="G101" s="77">
        <f t="shared" si="4"/>
        <v>12967.5</v>
      </c>
    </row>
    <row r="102" spans="1:48">
      <c r="B102" s="168" t="s">
        <v>192</v>
      </c>
      <c r="C102" s="168"/>
      <c r="D102" s="168"/>
      <c r="E102" s="168"/>
      <c r="F102" s="168"/>
      <c r="G102" s="168"/>
    </row>
    <row r="103" spans="1:48" s="29" customFormat="1" ht="90.75" thickBot="1">
      <c r="A103" s="24"/>
      <c r="B103" s="49" t="s">
        <v>159</v>
      </c>
      <c r="C103" s="50" t="s">
        <v>165</v>
      </c>
      <c r="D103" s="50" t="s">
        <v>160</v>
      </c>
      <c r="E103" s="50" t="s">
        <v>161</v>
      </c>
      <c r="F103" s="62" t="s">
        <v>162</v>
      </c>
      <c r="G103" s="52" t="s">
        <v>163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</row>
    <row r="104" spans="1:48">
      <c r="B104" s="158"/>
      <c r="C104" s="63" t="s">
        <v>2</v>
      </c>
      <c r="D104" s="58">
        <v>6.05</v>
      </c>
      <c r="E104" s="58">
        <v>9</v>
      </c>
      <c r="F104" s="43">
        <v>270000</v>
      </c>
      <c r="G104" s="34">
        <f t="shared" ref="G104:G110" si="5">E104/D104*F104/1000</f>
        <v>401.65289256198349</v>
      </c>
    </row>
    <row r="105" spans="1:48">
      <c r="B105" s="159"/>
      <c r="C105" s="63" t="s">
        <v>3</v>
      </c>
      <c r="D105" s="58">
        <v>6.05</v>
      </c>
      <c r="E105" s="58">
        <v>12</v>
      </c>
      <c r="F105" s="43">
        <v>270000</v>
      </c>
      <c r="G105" s="34">
        <f t="shared" si="5"/>
        <v>535.53719008264466</v>
      </c>
    </row>
    <row r="106" spans="1:48">
      <c r="B106" s="159"/>
      <c r="C106" s="63" t="s">
        <v>124</v>
      </c>
      <c r="D106" s="58">
        <v>12</v>
      </c>
      <c r="E106" s="58">
        <v>30</v>
      </c>
      <c r="F106" s="43">
        <v>270000</v>
      </c>
      <c r="G106" s="34">
        <f t="shared" si="5"/>
        <v>675</v>
      </c>
    </row>
    <row r="107" spans="1:48">
      <c r="B107" s="159"/>
      <c r="C107" s="63" t="s">
        <v>125</v>
      </c>
      <c r="D107" s="58">
        <v>12</v>
      </c>
      <c r="E107" s="58">
        <v>33</v>
      </c>
      <c r="F107" s="43">
        <v>270000</v>
      </c>
      <c r="G107" s="34">
        <f t="shared" si="5"/>
        <v>742.5</v>
      </c>
    </row>
    <row r="108" spans="1:48">
      <c r="B108" s="159"/>
      <c r="C108" s="63" t="s">
        <v>4</v>
      </c>
      <c r="D108" s="58">
        <v>12</v>
      </c>
      <c r="E108" s="58">
        <v>46</v>
      </c>
      <c r="F108" s="43">
        <v>270000</v>
      </c>
      <c r="G108" s="34">
        <f t="shared" si="5"/>
        <v>1035</v>
      </c>
    </row>
    <row r="109" spans="1:48">
      <c r="B109" s="159"/>
      <c r="C109" s="63" t="s">
        <v>126</v>
      </c>
      <c r="D109" s="58">
        <v>12</v>
      </c>
      <c r="E109" s="58">
        <v>60</v>
      </c>
      <c r="F109" s="43">
        <v>270000</v>
      </c>
      <c r="G109" s="34">
        <f t="shared" si="5"/>
        <v>1350</v>
      </c>
    </row>
    <row r="110" spans="1:48">
      <c r="B110" s="159"/>
      <c r="C110" s="63" t="s">
        <v>5</v>
      </c>
      <c r="D110" s="58">
        <v>12</v>
      </c>
      <c r="E110" s="58">
        <v>83</v>
      </c>
      <c r="F110" s="43">
        <v>270000</v>
      </c>
      <c r="G110" s="34">
        <f t="shared" si="5"/>
        <v>1867.5</v>
      </c>
    </row>
    <row r="111" spans="1:48">
      <c r="B111" s="159"/>
      <c r="C111" s="63" t="s">
        <v>127</v>
      </c>
      <c r="D111" s="58">
        <v>12</v>
      </c>
      <c r="E111" s="58">
        <v>132</v>
      </c>
      <c r="F111" s="43">
        <v>270000</v>
      </c>
      <c r="G111" s="34">
        <f t="shared" ref="G111:G115" si="6">E111/D111*F111/1000</f>
        <v>2970</v>
      </c>
    </row>
    <row r="112" spans="1:48">
      <c r="B112" s="159"/>
      <c r="C112" s="63" t="s">
        <v>128</v>
      </c>
      <c r="D112" s="58">
        <v>12</v>
      </c>
      <c r="E112" s="58">
        <v>151</v>
      </c>
      <c r="F112" s="43">
        <v>270000</v>
      </c>
      <c r="G112" s="34">
        <f t="shared" si="6"/>
        <v>3397.5</v>
      </c>
    </row>
    <row r="113" spans="1:48">
      <c r="B113" s="159"/>
      <c r="C113" s="78" t="s">
        <v>129</v>
      </c>
      <c r="D113" s="58">
        <v>12</v>
      </c>
      <c r="E113" s="79">
        <v>191</v>
      </c>
      <c r="F113" s="43">
        <v>270000</v>
      </c>
      <c r="G113" s="34">
        <f t="shared" si="6"/>
        <v>4297.5</v>
      </c>
    </row>
    <row r="114" spans="1:48">
      <c r="B114" s="159"/>
      <c r="C114" s="78" t="s">
        <v>53</v>
      </c>
      <c r="D114" s="58">
        <v>12</v>
      </c>
      <c r="E114" s="79">
        <v>261</v>
      </c>
      <c r="F114" s="43">
        <v>340000</v>
      </c>
      <c r="G114" s="34">
        <f t="shared" si="6"/>
        <v>7395</v>
      </c>
    </row>
    <row r="115" spans="1:48">
      <c r="B115" s="159"/>
      <c r="C115" s="78" t="s">
        <v>54</v>
      </c>
      <c r="D115" s="79">
        <v>12</v>
      </c>
      <c r="E115" s="79">
        <v>304</v>
      </c>
      <c r="F115" s="43">
        <v>340000</v>
      </c>
      <c r="G115" s="80">
        <f t="shared" si="6"/>
        <v>8613.3333333333321</v>
      </c>
    </row>
    <row r="116" spans="1:48">
      <c r="B116" s="169" t="s">
        <v>193</v>
      </c>
      <c r="C116" s="169"/>
      <c r="D116" s="169"/>
      <c r="E116" s="169"/>
      <c r="F116" s="169"/>
      <c r="G116" s="169"/>
    </row>
    <row r="117" spans="1:48" s="29" customFormat="1" ht="90.75" thickBot="1">
      <c r="A117" s="24"/>
      <c r="B117" s="49" t="s">
        <v>159</v>
      </c>
      <c r="C117" s="50" t="s">
        <v>165</v>
      </c>
      <c r="D117" s="50" t="s">
        <v>160</v>
      </c>
      <c r="E117" s="50" t="s">
        <v>161</v>
      </c>
      <c r="F117" s="62" t="s">
        <v>162</v>
      </c>
      <c r="G117" s="66" t="s">
        <v>163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</row>
    <row r="118" spans="1:48">
      <c r="B118" s="172"/>
      <c r="C118" s="81" t="s">
        <v>60</v>
      </c>
      <c r="D118" s="82">
        <v>12</v>
      </c>
      <c r="E118" s="82">
        <v>115</v>
      </c>
      <c r="F118" s="43">
        <v>350000</v>
      </c>
      <c r="G118" s="83">
        <f>E118/D118*F118/1000</f>
        <v>3354.166666666667</v>
      </c>
    </row>
    <row r="119" spans="1:48">
      <c r="B119" s="159"/>
      <c r="C119" s="63" t="s">
        <v>59</v>
      </c>
      <c r="D119" s="58">
        <v>12</v>
      </c>
      <c r="E119" s="58">
        <v>170</v>
      </c>
      <c r="F119" s="43">
        <v>350000</v>
      </c>
      <c r="G119" s="83">
        <f t="shared" ref="G119:G127" si="7">E119/D119*F119/1000</f>
        <v>4958.333333333333</v>
      </c>
    </row>
    <row r="120" spans="1:48">
      <c r="B120" s="159"/>
      <c r="C120" s="63" t="s">
        <v>130</v>
      </c>
      <c r="D120" s="58">
        <v>12</v>
      </c>
      <c r="E120" s="58">
        <v>200</v>
      </c>
      <c r="F120" s="43">
        <v>350000</v>
      </c>
      <c r="G120" s="83">
        <f t="shared" si="7"/>
        <v>5833.3333333333339</v>
      </c>
    </row>
    <row r="121" spans="1:48">
      <c r="B121" s="159"/>
      <c r="C121" s="63" t="s">
        <v>58</v>
      </c>
      <c r="D121" s="58">
        <v>12</v>
      </c>
      <c r="E121" s="58">
        <v>240</v>
      </c>
      <c r="F121" s="43">
        <v>305000</v>
      </c>
      <c r="G121" s="83">
        <f t="shared" si="7"/>
        <v>6100</v>
      </c>
    </row>
    <row r="122" spans="1:48">
      <c r="B122" s="159"/>
      <c r="C122" s="63" t="s">
        <v>57</v>
      </c>
      <c r="D122" s="58">
        <v>12</v>
      </c>
      <c r="E122" s="58">
        <v>267</v>
      </c>
      <c r="F122" s="43">
        <v>317000</v>
      </c>
      <c r="G122" s="83">
        <f t="shared" si="7"/>
        <v>7053.25</v>
      </c>
    </row>
    <row r="123" spans="1:48">
      <c r="B123" s="159"/>
      <c r="C123" s="63" t="s">
        <v>131</v>
      </c>
      <c r="D123" s="58">
        <v>12</v>
      </c>
      <c r="E123" s="58">
        <v>325</v>
      </c>
      <c r="F123" s="43">
        <v>317000</v>
      </c>
      <c r="G123" s="83">
        <f t="shared" si="7"/>
        <v>8585.4166666666661</v>
      </c>
    </row>
    <row r="124" spans="1:48">
      <c r="B124" s="159"/>
      <c r="C124" s="63" t="s">
        <v>55</v>
      </c>
      <c r="D124" s="58">
        <v>12</v>
      </c>
      <c r="E124" s="58">
        <v>402</v>
      </c>
      <c r="F124" s="43">
        <v>317000</v>
      </c>
      <c r="G124" s="83">
        <f t="shared" si="7"/>
        <v>10619.5</v>
      </c>
    </row>
    <row r="125" spans="1:48">
      <c r="B125" s="159"/>
      <c r="C125" s="78" t="s">
        <v>56</v>
      </c>
      <c r="D125" s="79">
        <v>12</v>
      </c>
      <c r="E125" s="79">
        <v>702</v>
      </c>
      <c r="F125" s="43">
        <v>310000</v>
      </c>
      <c r="G125" s="83">
        <f t="shared" si="7"/>
        <v>18135</v>
      </c>
    </row>
    <row r="126" spans="1:48">
      <c r="B126" s="159"/>
      <c r="C126" s="63" t="s">
        <v>132</v>
      </c>
      <c r="D126" s="58">
        <v>12</v>
      </c>
      <c r="E126" s="58">
        <v>900</v>
      </c>
      <c r="F126" s="43">
        <v>310000</v>
      </c>
      <c r="G126" s="83">
        <f t="shared" si="7"/>
        <v>23250</v>
      </c>
    </row>
    <row r="127" spans="1:48">
      <c r="B127" s="159"/>
      <c r="C127" s="78" t="s">
        <v>133</v>
      </c>
      <c r="D127" s="79">
        <v>12</v>
      </c>
      <c r="E127" s="79">
        <v>1150</v>
      </c>
      <c r="F127" s="43">
        <v>310000</v>
      </c>
      <c r="G127" s="48">
        <f t="shared" si="7"/>
        <v>29708.333333333332</v>
      </c>
    </row>
    <row r="128" spans="1:48">
      <c r="B128" s="169" t="s">
        <v>61</v>
      </c>
      <c r="C128" s="169"/>
      <c r="D128" s="169"/>
      <c r="E128" s="169"/>
      <c r="F128" s="169"/>
      <c r="G128" s="169"/>
    </row>
    <row r="129" spans="1:48" s="29" customFormat="1" ht="90.75" thickBot="1">
      <c r="A129" s="24"/>
      <c r="B129" s="49" t="s">
        <v>159</v>
      </c>
      <c r="C129" s="50" t="s">
        <v>165</v>
      </c>
      <c r="D129" s="50" t="s">
        <v>160</v>
      </c>
      <c r="E129" s="50" t="s">
        <v>161</v>
      </c>
      <c r="F129" s="50" t="s">
        <v>162</v>
      </c>
      <c r="G129" s="52" t="s">
        <v>163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</row>
    <row r="130" spans="1:48" s="24" customFormat="1">
      <c r="B130" s="176"/>
      <c r="C130" s="84">
        <v>6.5</v>
      </c>
      <c r="D130" s="36">
        <v>12</v>
      </c>
      <c r="E130" s="84">
        <v>75</v>
      </c>
      <c r="F130" s="85">
        <v>305000</v>
      </c>
      <c r="G130" s="34">
        <f>E130/D130*F130/1000</f>
        <v>1906.25</v>
      </c>
    </row>
    <row r="131" spans="1:48" s="86" customFormat="1">
      <c r="B131" s="176"/>
      <c r="C131" s="30">
        <v>8</v>
      </c>
      <c r="D131" s="36">
        <v>12</v>
      </c>
      <c r="E131" s="87">
        <v>86</v>
      </c>
      <c r="F131" s="85">
        <v>305000</v>
      </c>
      <c r="G131" s="34">
        <f t="shared" ref="G131:G141" si="8">E131/D131*F131/1000</f>
        <v>2185.8333333333335</v>
      </c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</row>
    <row r="132" spans="1:48" s="86" customFormat="1">
      <c r="B132" s="176"/>
      <c r="C132" s="30">
        <v>10</v>
      </c>
      <c r="D132" s="36">
        <v>12</v>
      </c>
      <c r="E132" s="87">
        <v>108</v>
      </c>
      <c r="F132" s="85">
        <v>305000</v>
      </c>
      <c r="G132" s="34">
        <f t="shared" si="8"/>
        <v>2745</v>
      </c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</row>
    <row r="133" spans="1:48" s="86" customFormat="1">
      <c r="B133" s="176"/>
      <c r="C133" s="30">
        <v>12</v>
      </c>
      <c r="D133" s="36">
        <v>12</v>
      </c>
      <c r="E133" s="87">
        <v>130</v>
      </c>
      <c r="F133" s="85">
        <v>321000</v>
      </c>
      <c r="G133" s="34">
        <f t="shared" si="8"/>
        <v>3477.5</v>
      </c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</row>
    <row r="134" spans="1:48" s="86" customFormat="1">
      <c r="B134" s="176"/>
      <c r="C134" s="30">
        <v>14</v>
      </c>
      <c r="D134" s="36">
        <v>12</v>
      </c>
      <c r="E134" s="87">
        <v>157</v>
      </c>
      <c r="F134" s="85">
        <v>321000</v>
      </c>
      <c r="G134" s="34">
        <f t="shared" si="8"/>
        <v>4199.75</v>
      </c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</row>
    <row r="135" spans="1:48">
      <c r="B135" s="176"/>
      <c r="C135" s="30">
        <v>16</v>
      </c>
      <c r="D135" s="36">
        <v>12</v>
      </c>
      <c r="E135" s="87">
        <v>180</v>
      </c>
      <c r="F135" s="85">
        <v>321000</v>
      </c>
      <c r="G135" s="34">
        <f t="shared" si="8"/>
        <v>4815</v>
      </c>
    </row>
    <row r="136" spans="1:48" s="86" customFormat="1">
      <c r="B136" s="176"/>
      <c r="C136" s="30">
        <v>18</v>
      </c>
      <c r="D136" s="36">
        <v>12</v>
      </c>
      <c r="E136" s="87">
        <v>209</v>
      </c>
      <c r="F136" s="85">
        <v>321000</v>
      </c>
      <c r="G136" s="34">
        <f t="shared" si="8"/>
        <v>5590.75</v>
      </c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</row>
    <row r="137" spans="1:48">
      <c r="B137" s="176"/>
      <c r="C137" s="30">
        <v>20</v>
      </c>
      <c r="D137" s="36">
        <v>12</v>
      </c>
      <c r="E137" s="87">
        <v>230</v>
      </c>
      <c r="F137" s="89">
        <v>345000</v>
      </c>
      <c r="G137" s="34">
        <f t="shared" si="8"/>
        <v>6612.5</v>
      </c>
    </row>
    <row r="138" spans="1:48">
      <c r="B138" s="176"/>
      <c r="C138" s="30">
        <v>22</v>
      </c>
      <c r="D138" s="36">
        <v>12</v>
      </c>
      <c r="E138" s="87">
        <v>265</v>
      </c>
      <c r="F138" s="89">
        <v>425000</v>
      </c>
      <c r="G138" s="34">
        <f t="shared" si="8"/>
        <v>9385.4166666666661</v>
      </c>
    </row>
    <row r="139" spans="1:48">
      <c r="B139" s="176"/>
      <c r="C139" s="30">
        <v>24</v>
      </c>
      <c r="D139" s="36">
        <v>12</v>
      </c>
      <c r="E139" s="87">
        <v>306</v>
      </c>
      <c r="F139" s="89">
        <v>425000</v>
      </c>
      <c r="G139" s="34">
        <f t="shared" si="8"/>
        <v>10837.5</v>
      </c>
    </row>
    <row r="140" spans="1:48">
      <c r="B140" s="176"/>
      <c r="C140" s="30">
        <v>27</v>
      </c>
      <c r="D140" s="36">
        <v>12</v>
      </c>
      <c r="E140" s="87">
        <v>348</v>
      </c>
      <c r="F140" s="89">
        <v>425000</v>
      </c>
      <c r="G140" s="34">
        <f t="shared" si="8"/>
        <v>12325</v>
      </c>
    </row>
    <row r="141" spans="1:48">
      <c r="B141" s="176"/>
      <c r="C141" s="30">
        <v>30</v>
      </c>
      <c r="D141" s="36">
        <v>12</v>
      </c>
      <c r="E141" s="87">
        <v>394</v>
      </c>
      <c r="F141" s="89">
        <v>425000</v>
      </c>
      <c r="G141" s="34">
        <f t="shared" si="8"/>
        <v>13954.166666666668</v>
      </c>
    </row>
    <row r="142" spans="1:48">
      <c r="B142" s="223" t="s">
        <v>194</v>
      </c>
      <c r="C142" s="223"/>
      <c r="D142" s="223"/>
      <c r="E142" s="223"/>
      <c r="F142" s="223"/>
      <c r="G142" s="224"/>
    </row>
    <row r="143" spans="1:48" s="29" customFormat="1" ht="90.75" thickBot="1">
      <c r="A143" s="24"/>
      <c r="B143" s="90" t="s">
        <v>159</v>
      </c>
      <c r="C143" s="65" t="s">
        <v>169</v>
      </c>
      <c r="D143" s="65" t="s">
        <v>166</v>
      </c>
      <c r="E143" s="65" t="s">
        <v>167</v>
      </c>
      <c r="F143" s="62" t="s">
        <v>162</v>
      </c>
      <c r="G143" s="66" t="s">
        <v>168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</row>
    <row r="144" spans="1:48">
      <c r="B144" s="226"/>
      <c r="C144" s="91">
        <v>2</v>
      </c>
      <c r="D144" s="92" t="s">
        <v>6</v>
      </c>
      <c r="E144" s="92">
        <v>34</v>
      </c>
      <c r="F144" s="33">
        <v>243000</v>
      </c>
      <c r="G144" s="23">
        <f>E144*F144/1000</f>
        <v>8262</v>
      </c>
    </row>
    <row r="145" spans="2:7">
      <c r="B145" s="227"/>
      <c r="C145" s="30">
        <v>2</v>
      </c>
      <c r="D145" s="31" t="s">
        <v>7</v>
      </c>
      <c r="E145" s="31">
        <v>53</v>
      </c>
      <c r="F145" s="33">
        <v>243000</v>
      </c>
      <c r="G145" s="23">
        <f>E145*F145/1000</f>
        <v>12879</v>
      </c>
    </row>
    <row r="146" spans="2:7">
      <c r="B146" s="227"/>
      <c r="C146" s="30">
        <v>2.5</v>
      </c>
      <c r="D146" s="31" t="s">
        <v>7</v>
      </c>
      <c r="E146" s="31">
        <v>65</v>
      </c>
      <c r="F146" s="33">
        <v>239000</v>
      </c>
      <c r="G146" s="23">
        <f>E146*F146/1000</f>
        <v>15535</v>
      </c>
    </row>
    <row r="147" spans="2:7">
      <c r="B147" s="228"/>
      <c r="C147" s="30">
        <v>3</v>
      </c>
      <c r="D147" s="31" t="s">
        <v>7</v>
      </c>
      <c r="E147" s="31">
        <v>77</v>
      </c>
      <c r="F147" s="33">
        <v>239000</v>
      </c>
      <c r="G147" s="23">
        <f>E147*F147/1000</f>
        <v>18403</v>
      </c>
    </row>
    <row r="148" spans="2:7">
      <c r="B148" s="228"/>
      <c r="C148" s="30">
        <v>4</v>
      </c>
      <c r="D148" s="31" t="s">
        <v>8</v>
      </c>
      <c r="E148" s="31">
        <v>297</v>
      </c>
      <c r="F148" s="33">
        <v>236000</v>
      </c>
      <c r="G148" s="23">
        <f t="shared" ref="G148:G161" si="9">E148*F148/1000</f>
        <v>70092</v>
      </c>
    </row>
    <row r="149" spans="2:7">
      <c r="B149" s="228"/>
      <c r="C149" s="30">
        <v>5</v>
      </c>
      <c r="D149" s="31" t="s">
        <v>8</v>
      </c>
      <c r="E149" s="31">
        <v>365</v>
      </c>
      <c r="F149" s="33">
        <v>232000</v>
      </c>
      <c r="G149" s="23">
        <f t="shared" si="9"/>
        <v>84680</v>
      </c>
    </row>
    <row r="150" spans="2:7">
      <c r="B150" s="228"/>
      <c r="C150" s="30">
        <v>6</v>
      </c>
      <c r="D150" s="31" t="s">
        <v>8</v>
      </c>
      <c r="E150" s="31">
        <v>435</v>
      </c>
      <c r="F150" s="33">
        <v>232000</v>
      </c>
      <c r="G150" s="23">
        <f t="shared" si="9"/>
        <v>100920</v>
      </c>
    </row>
    <row r="151" spans="2:7">
      <c r="B151" s="228"/>
      <c r="C151" s="30">
        <v>8</v>
      </c>
      <c r="D151" s="31" t="s">
        <v>8</v>
      </c>
      <c r="E151" s="31">
        <v>569</v>
      </c>
      <c r="F151" s="33">
        <v>232000</v>
      </c>
      <c r="G151" s="23">
        <f t="shared" si="9"/>
        <v>132008</v>
      </c>
    </row>
    <row r="152" spans="2:7">
      <c r="B152" s="228"/>
      <c r="C152" s="30">
        <v>10</v>
      </c>
      <c r="D152" s="31" t="s">
        <v>8</v>
      </c>
      <c r="E152" s="31">
        <v>715</v>
      </c>
      <c r="F152" s="33">
        <v>232000</v>
      </c>
      <c r="G152" s="23">
        <f t="shared" si="9"/>
        <v>165880</v>
      </c>
    </row>
    <row r="153" spans="2:7">
      <c r="B153" s="228"/>
      <c r="C153" s="30">
        <v>12</v>
      </c>
      <c r="D153" s="31" t="s">
        <v>8</v>
      </c>
      <c r="E153" s="31">
        <v>860</v>
      </c>
      <c r="F153" s="33">
        <v>232000</v>
      </c>
      <c r="G153" s="23">
        <f t="shared" si="9"/>
        <v>199520</v>
      </c>
    </row>
    <row r="154" spans="2:7">
      <c r="B154" s="228"/>
      <c r="C154" s="30">
        <v>14</v>
      </c>
      <c r="D154" s="31" t="s">
        <v>8</v>
      </c>
      <c r="E154" s="31">
        <v>1010</v>
      </c>
      <c r="F154" s="33">
        <v>249000</v>
      </c>
      <c r="G154" s="23">
        <f t="shared" si="9"/>
        <v>251490</v>
      </c>
    </row>
    <row r="155" spans="2:7">
      <c r="B155" s="228"/>
      <c r="C155" s="30">
        <v>16</v>
      </c>
      <c r="D155" s="31" t="s">
        <v>8</v>
      </c>
      <c r="E155" s="31">
        <v>1155</v>
      </c>
      <c r="F155" s="33">
        <v>249000</v>
      </c>
      <c r="G155" s="23">
        <f t="shared" si="9"/>
        <v>287595</v>
      </c>
    </row>
    <row r="156" spans="2:7">
      <c r="B156" s="228"/>
      <c r="C156" s="30">
        <v>18</v>
      </c>
      <c r="D156" s="31" t="s">
        <v>8</v>
      </c>
      <c r="E156" s="31">
        <v>1304</v>
      </c>
      <c r="F156" s="33">
        <v>249000</v>
      </c>
      <c r="G156" s="23">
        <f t="shared" si="9"/>
        <v>324696</v>
      </c>
    </row>
    <row r="157" spans="2:7">
      <c r="B157" s="228"/>
      <c r="C157" s="30">
        <v>20</v>
      </c>
      <c r="D157" s="31" t="s">
        <v>8</v>
      </c>
      <c r="E157" s="31">
        <v>1451</v>
      </c>
      <c r="F157" s="33">
        <v>249000</v>
      </c>
      <c r="G157" s="23">
        <f t="shared" si="9"/>
        <v>361299</v>
      </c>
    </row>
    <row r="158" spans="2:7">
      <c r="B158" s="228"/>
      <c r="C158" s="30">
        <v>22</v>
      </c>
      <c r="D158" s="31" t="s">
        <v>8</v>
      </c>
      <c r="E158" s="31">
        <v>1582</v>
      </c>
      <c r="F158" s="33">
        <v>249000</v>
      </c>
      <c r="G158" s="23">
        <f t="shared" si="9"/>
        <v>393918</v>
      </c>
    </row>
    <row r="159" spans="2:7">
      <c r="B159" s="228"/>
      <c r="C159" s="30">
        <v>25</v>
      </c>
      <c r="D159" s="31" t="s">
        <v>8</v>
      </c>
      <c r="E159" s="31">
        <v>1831</v>
      </c>
      <c r="F159" s="33">
        <v>249000</v>
      </c>
      <c r="G159" s="23">
        <f t="shared" si="9"/>
        <v>455919</v>
      </c>
    </row>
    <row r="160" spans="2:7">
      <c r="B160" s="228"/>
      <c r="C160" s="30">
        <v>30</v>
      </c>
      <c r="D160" s="31" t="s">
        <v>8</v>
      </c>
      <c r="E160" s="31">
        <v>2205</v>
      </c>
      <c r="F160" s="33">
        <v>249000</v>
      </c>
      <c r="G160" s="23">
        <f t="shared" si="9"/>
        <v>549045</v>
      </c>
    </row>
    <row r="161" spans="1:48">
      <c r="B161" s="229"/>
      <c r="C161" s="38">
        <v>40</v>
      </c>
      <c r="D161" s="39" t="s">
        <v>8</v>
      </c>
      <c r="E161" s="39">
        <v>2930</v>
      </c>
      <c r="F161" s="33">
        <v>249000</v>
      </c>
      <c r="G161" s="93">
        <f t="shared" si="9"/>
        <v>729570</v>
      </c>
    </row>
    <row r="162" spans="1:48">
      <c r="B162" s="168" t="s">
        <v>202</v>
      </c>
      <c r="C162" s="168"/>
      <c r="D162" s="168"/>
      <c r="E162" s="168"/>
      <c r="F162" s="168"/>
      <c r="G162" s="168"/>
    </row>
    <row r="163" spans="1:48" ht="90.75" thickBot="1">
      <c r="B163" s="90" t="s">
        <v>159</v>
      </c>
      <c r="C163" s="65" t="s">
        <v>169</v>
      </c>
      <c r="D163" s="65" t="s">
        <v>166</v>
      </c>
      <c r="E163" s="65" t="s">
        <v>167</v>
      </c>
      <c r="F163" s="27" t="s">
        <v>162</v>
      </c>
      <c r="G163" s="66" t="s">
        <v>168</v>
      </c>
    </row>
    <row r="164" spans="1:48" ht="24" thickBot="1">
      <c r="B164" s="156"/>
      <c r="C164" s="94">
        <v>4</v>
      </c>
      <c r="D164" s="95"/>
      <c r="E164" s="96">
        <v>298</v>
      </c>
      <c r="F164" s="97">
        <v>245000</v>
      </c>
      <c r="G164" s="98">
        <f>E164*F164/1000</f>
        <v>73010</v>
      </c>
    </row>
    <row r="165" spans="1:48" ht="24" thickBot="1">
      <c r="B165" s="157"/>
      <c r="C165" s="94">
        <v>5</v>
      </c>
      <c r="D165" s="152" t="s">
        <v>63</v>
      </c>
      <c r="E165" s="96">
        <v>385</v>
      </c>
      <c r="F165" s="100">
        <v>241000</v>
      </c>
      <c r="G165" s="98">
        <f t="shared" ref="G165:G166" si="10">E165*F165/1000</f>
        <v>92785</v>
      </c>
    </row>
    <row r="166" spans="1:48">
      <c r="B166" s="157"/>
      <c r="C166" s="101">
        <v>6</v>
      </c>
      <c r="D166" s="99"/>
      <c r="E166" s="102">
        <v>440</v>
      </c>
      <c r="F166" s="100">
        <v>241000</v>
      </c>
      <c r="G166" s="103">
        <f t="shared" si="10"/>
        <v>106040</v>
      </c>
    </row>
    <row r="167" spans="1:48">
      <c r="B167" s="168" t="s">
        <v>195</v>
      </c>
      <c r="C167" s="168"/>
      <c r="D167" s="168"/>
      <c r="E167" s="168"/>
      <c r="F167" s="168"/>
      <c r="G167" s="168"/>
    </row>
    <row r="168" spans="1:48" s="29" customFormat="1" ht="68.25" thickBot="1">
      <c r="A168" s="24"/>
      <c r="B168" s="49" t="s">
        <v>159</v>
      </c>
      <c r="C168" s="51" t="s">
        <v>169</v>
      </c>
      <c r="D168" s="51" t="s">
        <v>166</v>
      </c>
      <c r="E168" s="51" t="s">
        <v>167</v>
      </c>
      <c r="F168" s="104" t="s">
        <v>198</v>
      </c>
      <c r="G168" s="104" t="s">
        <v>172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</row>
    <row r="169" spans="1:48" s="24" customFormat="1" ht="24" thickBot="1">
      <c r="B169" s="158"/>
      <c r="C169" s="106">
        <v>0.45</v>
      </c>
      <c r="D169" s="106" t="s">
        <v>52</v>
      </c>
      <c r="E169" s="106">
        <v>11.5</v>
      </c>
      <c r="F169" s="107">
        <v>4040</v>
      </c>
      <c r="G169" s="77">
        <f>F169/3.125</f>
        <v>1292.8</v>
      </c>
    </row>
    <row r="170" spans="1:48">
      <c r="B170" s="159"/>
      <c r="C170" s="225">
        <v>0.5</v>
      </c>
      <c r="D170" s="225" t="s">
        <v>52</v>
      </c>
      <c r="E170" s="183">
        <v>12.3</v>
      </c>
      <c r="F170" s="184">
        <v>4250</v>
      </c>
      <c r="G170" s="154">
        <f>F170/3.125</f>
        <v>1360</v>
      </c>
    </row>
    <row r="171" spans="1:48">
      <c r="B171" s="159"/>
      <c r="C171" s="162"/>
      <c r="D171" s="162"/>
      <c r="E171" s="164"/>
      <c r="F171" s="166"/>
      <c r="G171" s="155"/>
    </row>
    <row r="172" spans="1:48">
      <c r="B172" s="159"/>
      <c r="C172" s="161">
        <v>0.6</v>
      </c>
      <c r="D172" s="161" t="s">
        <v>52</v>
      </c>
      <c r="E172" s="163">
        <v>14.72</v>
      </c>
      <c r="F172" s="165">
        <v>5000</v>
      </c>
      <c r="G172" s="154">
        <f>F172/3.125</f>
        <v>1600</v>
      </c>
    </row>
    <row r="173" spans="1:48">
      <c r="B173" s="159"/>
      <c r="C173" s="162"/>
      <c r="D173" s="162"/>
      <c r="E173" s="164"/>
      <c r="F173" s="166"/>
      <c r="G173" s="155"/>
    </row>
    <row r="174" spans="1:48">
      <c r="B174" s="159"/>
      <c r="C174" s="161">
        <v>0.7</v>
      </c>
      <c r="D174" s="161" t="s">
        <v>52</v>
      </c>
      <c r="E174" s="163">
        <v>17.18</v>
      </c>
      <c r="F174" s="165">
        <v>5750</v>
      </c>
      <c r="G174" s="154">
        <f>F174/3.125</f>
        <v>1840</v>
      </c>
    </row>
    <row r="175" spans="1:48">
      <c r="B175" s="159"/>
      <c r="C175" s="162"/>
      <c r="D175" s="162"/>
      <c r="E175" s="164"/>
      <c r="F175" s="166"/>
      <c r="G175" s="155"/>
    </row>
    <row r="176" spans="1:48">
      <c r="B176" s="159"/>
      <c r="C176" s="108">
        <v>0.8</v>
      </c>
      <c r="D176" s="108" t="s">
        <v>52</v>
      </c>
      <c r="E176" s="109">
        <v>19.63</v>
      </c>
      <c r="F176" s="110">
        <v>6370</v>
      </c>
      <c r="G176" s="98">
        <f>F176/3.125</f>
        <v>2038.4</v>
      </c>
    </row>
    <row r="177" spans="1:48">
      <c r="B177" s="159"/>
      <c r="C177" s="108">
        <v>1</v>
      </c>
      <c r="D177" s="108" t="s">
        <v>52</v>
      </c>
      <c r="E177" s="109">
        <v>24.54</v>
      </c>
      <c r="F177" s="110">
        <v>7730</v>
      </c>
      <c r="G177" s="98">
        <f>F177/3.125</f>
        <v>2473.6</v>
      </c>
    </row>
    <row r="178" spans="1:48">
      <c r="B178" s="159"/>
      <c r="C178" s="108">
        <v>1.2</v>
      </c>
      <c r="D178" s="108" t="s">
        <v>52</v>
      </c>
      <c r="E178" s="109">
        <v>29.5</v>
      </c>
      <c r="F178" s="110">
        <v>9180</v>
      </c>
      <c r="G178" s="98">
        <f>F178/3.125</f>
        <v>2937.6</v>
      </c>
    </row>
    <row r="179" spans="1:48">
      <c r="B179" s="159"/>
      <c r="C179" s="108">
        <v>1.5</v>
      </c>
      <c r="D179" s="108" t="s">
        <v>52</v>
      </c>
      <c r="E179" s="109">
        <v>36.799999999999997</v>
      </c>
      <c r="F179" s="110">
        <v>11350</v>
      </c>
      <c r="G179" s="98">
        <f>F179/3.125</f>
        <v>3632</v>
      </c>
    </row>
    <row r="180" spans="1:48">
      <c r="B180" s="159"/>
      <c r="C180" s="111">
        <v>2</v>
      </c>
      <c r="D180" s="111" t="s">
        <v>7</v>
      </c>
      <c r="E180" s="112">
        <v>52</v>
      </c>
      <c r="F180" s="113">
        <v>15690</v>
      </c>
      <c r="G180" s="103">
        <f>F180/3.125</f>
        <v>5020.8</v>
      </c>
    </row>
    <row r="181" spans="1:48" ht="54" customHeight="1">
      <c r="B181" s="169" t="s">
        <v>196</v>
      </c>
      <c r="C181" s="169"/>
      <c r="D181" s="169"/>
      <c r="E181" s="169"/>
      <c r="F181" s="169"/>
      <c r="G181" s="169"/>
    </row>
    <row r="182" spans="1:48" ht="67.5">
      <c r="B182" s="64" t="s">
        <v>159</v>
      </c>
      <c r="C182" s="65" t="s">
        <v>169</v>
      </c>
      <c r="D182" s="65" t="s">
        <v>166</v>
      </c>
      <c r="E182" s="65" t="s">
        <v>167</v>
      </c>
      <c r="F182" s="66" t="s">
        <v>198</v>
      </c>
      <c r="G182" s="66" t="s">
        <v>172</v>
      </c>
    </row>
    <row r="183" spans="1:48">
      <c r="B183" s="218"/>
      <c r="C183" s="108">
        <v>0.35</v>
      </c>
      <c r="D183" s="161" t="s">
        <v>7</v>
      </c>
      <c r="E183" s="109">
        <v>8.59</v>
      </c>
      <c r="F183" s="115">
        <v>4500</v>
      </c>
      <c r="G183" s="98">
        <f>F183/3.125</f>
        <v>1440</v>
      </c>
    </row>
    <row r="184" spans="1:48">
      <c r="B184" s="218"/>
      <c r="C184" s="108">
        <v>0.4</v>
      </c>
      <c r="D184" s="167"/>
      <c r="E184" s="109">
        <v>9.82</v>
      </c>
      <c r="F184" s="115">
        <v>4980</v>
      </c>
      <c r="G184" s="98">
        <f t="shared" ref="G184:G187" si="11">F184/3.125</f>
        <v>1593.6</v>
      </c>
    </row>
    <row r="185" spans="1:48">
      <c r="B185" s="218"/>
      <c r="C185" s="108">
        <v>0.45</v>
      </c>
      <c r="D185" s="167"/>
      <c r="E185" s="109">
        <v>11.1</v>
      </c>
      <c r="F185" s="115">
        <v>5250</v>
      </c>
      <c r="G185" s="98">
        <f t="shared" si="11"/>
        <v>1680</v>
      </c>
    </row>
    <row r="186" spans="1:48">
      <c r="B186" s="218"/>
      <c r="C186" s="108">
        <v>0.5</v>
      </c>
      <c r="D186" s="167"/>
      <c r="E186" s="109">
        <v>12.3</v>
      </c>
      <c r="F186" s="116">
        <v>5285</v>
      </c>
      <c r="G186" s="98">
        <f t="shared" si="11"/>
        <v>1691.2</v>
      </c>
    </row>
    <row r="187" spans="1:48">
      <c r="B187" s="218"/>
      <c r="C187" s="117">
        <v>0.7</v>
      </c>
      <c r="D187" s="167"/>
      <c r="E187" s="112">
        <v>17.18</v>
      </c>
      <c r="F187" s="118">
        <v>6950</v>
      </c>
      <c r="G187" s="103">
        <f t="shared" si="11"/>
        <v>2224</v>
      </c>
    </row>
    <row r="188" spans="1:48">
      <c r="B188" s="169" t="s">
        <v>182</v>
      </c>
      <c r="C188" s="169"/>
      <c r="D188" s="169"/>
      <c r="E188" s="169"/>
      <c r="F188" s="169"/>
      <c r="G188" s="169"/>
    </row>
    <row r="189" spans="1:48" s="29" customFormat="1" ht="90.75" thickBot="1">
      <c r="A189" s="24"/>
      <c r="B189" s="49" t="s">
        <v>159</v>
      </c>
      <c r="C189" s="51" t="s">
        <v>169</v>
      </c>
      <c r="D189" s="51" t="s">
        <v>166</v>
      </c>
      <c r="E189" s="51" t="s">
        <v>167</v>
      </c>
      <c r="F189" s="50" t="s">
        <v>162</v>
      </c>
      <c r="G189" s="104" t="s">
        <v>168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</row>
    <row r="190" spans="1:48">
      <c r="B190" s="158"/>
      <c r="C190" s="108">
        <v>0.5</v>
      </c>
      <c r="D190" s="109" t="s">
        <v>7</v>
      </c>
      <c r="E190" s="109">
        <v>12.5</v>
      </c>
      <c r="F190" s="119">
        <v>270000</v>
      </c>
      <c r="G190" s="98">
        <f>E190*F190/1000</f>
        <v>3375</v>
      </c>
    </row>
    <row r="191" spans="1:48">
      <c r="B191" s="159"/>
      <c r="C191" s="108">
        <v>0.7</v>
      </c>
      <c r="D191" s="109" t="s">
        <v>0</v>
      </c>
      <c r="E191" s="109">
        <v>18</v>
      </c>
      <c r="F191" s="119">
        <v>270000</v>
      </c>
      <c r="G191" s="98">
        <f>E191*F191/1000</f>
        <v>4860</v>
      </c>
    </row>
    <row r="192" spans="1:48">
      <c r="B192" s="159"/>
      <c r="C192" s="108">
        <v>0.8</v>
      </c>
      <c r="D192" s="109" t="s">
        <v>0</v>
      </c>
      <c r="E192" s="109">
        <v>21</v>
      </c>
      <c r="F192" s="119">
        <v>263000</v>
      </c>
      <c r="G192" s="98">
        <f t="shared" ref="G192:G197" si="12">E192*F192/1000</f>
        <v>5523</v>
      </c>
    </row>
    <row r="193" spans="1:48">
      <c r="B193" s="159"/>
      <c r="C193" s="108">
        <v>1</v>
      </c>
      <c r="D193" s="109" t="s">
        <v>0</v>
      </c>
      <c r="E193" s="109">
        <v>25.3</v>
      </c>
      <c r="F193" s="119">
        <v>257000</v>
      </c>
      <c r="G193" s="98">
        <f t="shared" si="12"/>
        <v>6502.1</v>
      </c>
    </row>
    <row r="194" spans="1:48">
      <c r="B194" s="159"/>
      <c r="C194" s="108">
        <v>1.2</v>
      </c>
      <c r="D194" s="109" t="s">
        <v>0</v>
      </c>
      <c r="E194" s="109">
        <v>31</v>
      </c>
      <c r="F194" s="119">
        <v>257000</v>
      </c>
      <c r="G194" s="98">
        <f t="shared" si="12"/>
        <v>7967</v>
      </c>
    </row>
    <row r="195" spans="1:48">
      <c r="B195" s="159"/>
      <c r="C195" s="108">
        <v>1.5</v>
      </c>
      <c r="D195" s="109" t="s">
        <v>1</v>
      </c>
      <c r="E195" s="109">
        <v>39</v>
      </c>
      <c r="F195" s="119">
        <v>257000</v>
      </c>
      <c r="G195" s="98">
        <f t="shared" si="12"/>
        <v>10023</v>
      </c>
    </row>
    <row r="196" spans="1:48">
      <c r="B196" s="159"/>
      <c r="C196" s="108">
        <v>1.8</v>
      </c>
      <c r="D196" s="109" t="s">
        <v>0</v>
      </c>
      <c r="E196" s="109">
        <v>45</v>
      </c>
      <c r="F196" s="119">
        <v>257000</v>
      </c>
      <c r="G196" s="98">
        <f t="shared" si="12"/>
        <v>11565</v>
      </c>
    </row>
    <row r="197" spans="1:48">
      <c r="B197" s="159"/>
      <c r="C197" s="111">
        <v>2</v>
      </c>
      <c r="D197" s="120" t="s">
        <v>0</v>
      </c>
      <c r="E197" s="120">
        <v>51</v>
      </c>
      <c r="F197" s="119">
        <v>257000</v>
      </c>
      <c r="G197" s="103">
        <f t="shared" si="12"/>
        <v>13107</v>
      </c>
    </row>
    <row r="198" spans="1:48">
      <c r="B198" s="169" t="s">
        <v>197</v>
      </c>
      <c r="C198" s="169"/>
      <c r="D198" s="169"/>
      <c r="E198" s="169"/>
      <c r="F198" s="169"/>
      <c r="G198" s="169"/>
    </row>
    <row r="199" spans="1:48" ht="68.25" thickBot="1">
      <c r="B199" s="49" t="s">
        <v>159</v>
      </c>
      <c r="C199" s="51" t="s">
        <v>169</v>
      </c>
      <c r="D199" s="51" t="s">
        <v>171</v>
      </c>
      <c r="E199" s="51" t="s">
        <v>167</v>
      </c>
      <c r="F199" s="121" t="s">
        <v>200</v>
      </c>
      <c r="G199" s="104" t="s">
        <v>172</v>
      </c>
    </row>
    <row r="200" spans="1:48">
      <c r="B200" s="156"/>
      <c r="C200" s="108">
        <v>0.4</v>
      </c>
      <c r="D200" s="108" t="s">
        <v>134</v>
      </c>
      <c r="E200" s="108">
        <v>23.6</v>
      </c>
      <c r="F200" s="122">
        <v>8800</v>
      </c>
      <c r="G200" s="103">
        <f t="shared" ref="G200:G206" si="13">F200/6</f>
        <v>1466.6666666666667</v>
      </c>
    </row>
    <row r="201" spans="1:48">
      <c r="B201" s="157"/>
      <c r="C201" s="108">
        <v>0.45</v>
      </c>
      <c r="D201" s="108" t="s">
        <v>134</v>
      </c>
      <c r="E201" s="108">
        <v>26.5</v>
      </c>
      <c r="F201" s="116">
        <v>9200</v>
      </c>
      <c r="G201" s="103">
        <f t="shared" si="13"/>
        <v>1533.3333333333333</v>
      </c>
    </row>
    <row r="202" spans="1:48">
      <c r="B202" s="157"/>
      <c r="C202" s="108">
        <v>0.5</v>
      </c>
      <c r="D202" s="108" t="s">
        <v>134</v>
      </c>
      <c r="E202" s="108">
        <v>29.5</v>
      </c>
      <c r="F202" s="116">
        <v>9700</v>
      </c>
      <c r="G202" s="103">
        <f t="shared" si="13"/>
        <v>1616.6666666666667</v>
      </c>
    </row>
    <row r="203" spans="1:48">
      <c r="B203" s="157"/>
      <c r="C203" s="108">
        <v>0.6</v>
      </c>
      <c r="D203" s="108" t="s">
        <v>134</v>
      </c>
      <c r="E203" s="108">
        <v>35.6</v>
      </c>
      <c r="F203" s="116">
        <v>11500</v>
      </c>
      <c r="G203" s="103">
        <f t="shared" si="13"/>
        <v>1916.6666666666667</v>
      </c>
    </row>
    <row r="204" spans="1:48">
      <c r="B204" s="157"/>
      <c r="C204" s="108">
        <v>0.7</v>
      </c>
      <c r="D204" s="108" t="s">
        <v>134</v>
      </c>
      <c r="E204" s="108">
        <v>41.5</v>
      </c>
      <c r="F204" s="116">
        <v>13300</v>
      </c>
      <c r="G204" s="98">
        <f t="shared" si="13"/>
        <v>2216.6666666666665</v>
      </c>
    </row>
    <row r="205" spans="1:48">
      <c r="B205" s="157"/>
      <c r="C205" s="108">
        <v>0.8</v>
      </c>
      <c r="D205" s="108" t="s">
        <v>134</v>
      </c>
      <c r="E205" s="108">
        <v>47.1</v>
      </c>
      <c r="F205" s="116">
        <v>14780</v>
      </c>
      <c r="G205" s="98">
        <f t="shared" si="13"/>
        <v>2463.3333333333335</v>
      </c>
    </row>
    <row r="206" spans="1:48">
      <c r="B206" s="157"/>
      <c r="C206" s="111">
        <v>0.9</v>
      </c>
      <c r="D206" s="111" t="s">
        <v>156</v>
      </c>
      <c r="E206" s="111">
        <v>53</v>
      </c>
      <c r="F206" s="123">
        <v>16430</v>
      </c>
      <c r="G206" s="103">
        <f t="shared" si="13"/>
        <v>2738.3333333333335</v>
      </c>
    </row>
    <row r="207" spans="1:48">
      <c r="B207" s="168" t="s">
        <v>203</v>
      </c>
      <c r="C207" s="168"/>
      <c r="D207" s="168"/>
      <c r="E207" s="168"/>
      <c r="F207" s="168"/>
      <c r="G207" s="168"/>
    </row>
    <row r="208" spans="1:48" s="29" customFormat="1" ht="90.75" thickBot="1">
      <c r="A208" s="24"/>
      <c r="B208" s="49" t="s">
        <v>159</v>
      </c>
      <c r="C208" s="50" t="s">
        <v>173</v>
      </c>
      <c r="D208" s="50" t="s">
        <v>160</v>
      </c>
      <c r="E208" s="50" t="s">
        <v>161</v>
      </c>
      <c r="F208" s="62" t="s">
        <v>162</v>
      </c>
      <c r="G208" s="52" t="s">
        <v>163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</row>
    <row r="209" spans="2:7">
      <c r="B209" s="227"/>
      <c r="C209" s="108" t="s">
        <v>135</v>
      </c>
      <c r="D209" s="109">
        <v>6</v>
      </c>
      <c r="E209" s="109">
        <v>5</v>
      </c>
      <c r="F209" s="119">
        <v>300000</v>
      </c>
      <c r="G209" s="124">
        <f>E209/D209*F209/1000</f>
        <v>250</v>
      </c>
    </row>
    <row r="210" spans="2:7">
      <c r="B210" s="227"/>
      <c r="C210" s="108" t="s">
        <v>136</v>
      </c>
      <c r="D210" s="109">
        <v>6</v>
      </c>
      <c r="E210" s="109">
        <v>6.4</v>
      </c>
      <c r="F210" s="119">
        <v>300000</v>
      </c>
      <c r="G210" s="124">
        <f>E210/D210*F210/1000</f>
        <v>320</v>
      </c>
    </row>
    <row r="211" spans="2:7">
      <c r="B211" s="227"/>
      <c r="C211" s="108" t="s">
        <v>137</v>
      </c>
      <c r="D211" s="109">
        <v>6</v>
      </c>
      <c r="E211" s="109">
        <v>8</v>
      </c>
      <c r="F211" s="119">
        <v>290000</v>
      </c>
      <c r="G211" s="98">
        <f>E211/D211*F211/1000</f>
        <v>386.66666666666663</v>
      </c>
    </row>
    <row r="212" spans="2:7">
      <c r="B212" s="228"/>
      <c r="C212" s="233" t="s">
        <v>149</v>
      </c>
      <c r="D212" s="234"/>
      <c r="E212" s="234"/>
      <c r="F212" s="234"/>
      <c r="G212" s="235"/>
    </row>
    <row r="213" spans="2:7">
      <c r="B213" s="229"/>
      <c r="C213" s="236"/>
      <c r="D213" s="237"/>
      <c r="E213" s="237"/>
      <c r="F213" s="237"/>
      <c r="G213" s="238"/>
    </row>
    <row r="214" spans="2:7">
      <c r="B214" s="168" t="s">
        <v>174</v>
      </c>
      <c r="C214" s="168"/>
      <c r="D214" s="168"/>
      <c r="E214" s="168"/>
      <c r="F214" s="168"/>
      <c r="G214" s="168"/>
    </row>
    <row r="215" spans="2:7" ht="90.75" thickBot="1">
      <c r="B215" s="49" t="s">
        <v>159</v>
      </c>
      <c r="C215" s="51" t="s">
        <v>169</v>
      </c>
      <c r="D215" s="50" t="s">
        <v>160</v>
      </c>
      <c r="E215" s="50" t="s">
        <v>161</v>
      </c>
      <c r="F215" s="50" t="s">
        <v>162</v>
      </c>
      <c r="G215" s="125" t="s">
        <v>176</v>
      </c>
    </row>
    <row r="216" spans="2:7" ht="47.25" thickBot="1">
      <c r="B216" s="215"/>
      <c r="C216" s="126">
        <v>6.5</v>
      </c>
      <c r="D216" s="126" t="s">
        <v>175</v>
      </c>
      <c r="E216" s="126">
        <v>900</v>
      </c>
      <c r="F216" s="127">
        <v>220000</v>
      </c>
      <c r="G216" s="124">
        <f>E216*F216/1000</f>
        <v>198000</v>
      </c>
    </row>
    <row r="217" spans="2:7" ht="47.25" thickBot="1">
      <c r="B217" s="216"/>
      <c r="C217" s="128">
        <v>8</v>
      </c>
      <c r="D217" s="128" t="s">
        <v>175</v>
      </c>
      <c r="E217" s="128">
        <v>900</v>
      </c>
      <c r="F217" s="127">
        <v>220000</v>
      </c>
      <c r="G217" s="129">
        <f>E217*F217/1000</f>
        <v>198000</v>
      </c>
    </row>
    <row r="218" spans="2:7">
      <c r="B218" s="168" t="s">
        <v>183</v>
      </c>
      <c r="C218" s="168"/>
      <c r="D218" s="168"/>
      <c r="E218" s="168"/>
      <c r="F218" s="168"/>
      <c r="G218" s="168"/>
    </row>
    <row r="219" spans="2:7" ht="90.75" thickBot="1">
      <c r="B219" s="49" t="s">
        <v>159</v>
      </c>
      <c r="C219" s="51" t="s">
        <v>169</v>
      </c>
      <c r="D219" s="50" t="s">
        <v>160</v>
      </c>
      <c r="E219" s="50" t="s">
        <v>161</v>
      </c>
      <c r="F219" s="62" t="s">
        <v>162</v>
      </c>
      <c r="G219" s="52" t="s">
        <v>163</v>
      </c>
    </row>
    <row r="220" spans="2:7" ht="24" thickBot="1">
      <c r="B220" s="215"/>
      <c r="C220" s="126">
        <v>10</v>
      </c>
      <c r="D220" s="126">
        <v>12</v>
      </c>
      <c r="E220" s="126">
        <v>8</v>
      </c>
      <c r="F220" s="130">
        <v>22900</v>
      </c>
      <c r="G220" s="98">
        <f>E220/D220*F220/1000</f>
        <v>15.266666666666666</v>
      </c>
    </row>
    <row r="221" spans="2:7" ht="24" thickBot="1">
      <c r="B221" s="216"/>
      <c r="C221" s="126">
        <v>12</v>
      </c>
      <c r="D221" s="126">
        <v>12</v>
      </c>
      <c r="E221" s="126">
        <v>11</v>
      </c>
      <c r="F221" s="130">
        <v>223000</v>
      </c>
      <c r="G221" s="98">
        <f>E221/D221*F221/1000</f>
        <v>204.41666666666666</v>
      </c>
    </row>
    <row r="222" spans="2:7" ht="24" thickBot="1">
      <c r="B222" s="216"/>
      <c r="C222" s="126">
        <v>14</v>
      </c>
      <c r="D222" s="126">
        <v>12</v>
      </c>
      <c r="E222" s="126">
        <v>14.8</v>
      </c>
      <c r="F222" s="130">
        <v>221000</v>
      </c>
      <c r="G222" s="98">
        <f>E222/D222*F222/1000</f>
        <v>272.56666666666666</v>
      </c>
    </row>
    <row r="223" spans="2:7" ht="24" thickBot="1">
      <c r="B223" s="216"/>
      <c r="C223" s="126">
        <v>16</v>
      </c>
      <c r="D223" s="126">
        <v>12</v>
      </c>
      <c r="E223" s="126">
        <v>19.100000000000001</v>
      </c>
      <c r="F223" s="130">
        <v>221000</v>
      </c>
      <c r="G223" s="98">
        <f t="shared" ref="G223:G229" si="14">E223/D223*F223/1000</f>
        <v>351.75833333333338</v>
      </c>
    </row>
    <row r="224" spans="2:7" ht="24" thickBot="1">
      <c r="B224" s="216"/>
      <c r="C224" s="126">
        <v>18</v>
      </c>
      <c r="D224" s="126">
        <v>12</v>
      </c>
      <c r="E224" s="126">
        <v>24.1</v>
      </c>
      <c r="F224" s="130">
        <v>221000</v>
      </c>
      <c r="G224" s="98">
        <f t="shared" si="14"/>
        <v>443.8416666666667</v>
      </c>
    </row>
    <row r="225" spans="2:7" ht="24" thickBot="1">
      <c r="B225" s="216"/>
      <c r="C225" s="126">
        <v>20</v>
      </c>
      <c r="D225" s="131">
        <v>12</v>
      </c>
      <c r="E225" s="126">
        <v>30</v>
      </c>
      <c r="F225" s="130">
        <v>221000</v>
      </c>
      <c r="G225" s="98">
        <f t="shared" si="14"/>
        <v>552.5</v>
      </c>
    </row>
    <row r="226" spans="2:7" ht="24" thickBot="1">
      <c r="B226" s="216"/>
      <c r="C226" s="128">
        <v>22</v>
      </c>
      <c r="D226" s="128">
        <v>12</v>
      </c>
      <c r="E226" s="128">
        <v>36</v>
      </c>
      <c r="F226" s="130">
        <v>221000</v>
      </c>
      <c r="G226" s="98">
        <f t="shared" si="14"/>
        <v>663</v>
      </c>
    </row>
    <row r="227" spans="2:7" ht="24" thickBot="1">
      <c r="B227" s="216"/>
      <c r="C227" s="71">
        <v>25</v>
      </c>
      <c r="D227" s="71">
        <v>12</v>
      </c>
      <c r="E227" s="71">
        <v>47</v>
      </c>
      <c r="F227" s="130">
        <v>221000</v>
      </c>
      <c r="G227" s="98">
        <f t="shared" si="14"/>
        <v>865.58333333333326</v>
      </c>
    </row>
    <row r="228" spans="2:7" ht="24" thickBot="1">
      <c r="B228" s="216"/>
      <c r="C228" s="71">
        <v>30</v>
      </c>
      <c r="D228" s="71">
        <v>12</v>
      </c>
      <c r="E228" s="71">
        <v>68</v>
      </c>
      <c r="F228" s="130">
        <v>221000</v>
      </c>
      <c r="G228" s="98">
        <f t="shared" si="14"/>
        <v>1252.3333333333335</v>
      </c>
    </row>
    <row r="229" spans="2:7" ht="24" thickBot="1">
      <c r="B229" s="216"/>
      <c r="C229" s="75">
        <v>36</v>
      </c>
      <c r="D229" s="75">
        <v>12</v>
      </c>
      <c r="E229" s="75">
        <v>97</v>
      </c>
      <c r="F229" s="130">
        <v>221000</v>
      </c>
      <c r="G229" s="103">
        <f t="shared" si="14"/>
        <v>1786.4166666666667</v>
      </c>
    </row>
    <row r="230" spans="2:7">
      <c r="B230" s="168" t="s">
        <v>177</v>
      </c>
      <c r="C230" s="168"/>
      <c r="D230" s="168"/>
      <c r="E230" s="168"/>
      <c r="F230" s="168"/>
      <c r="G230" s="168"/>
    </row>
    <row r="231" spans="2:7" ht="90.75" thickBot="1">
      <c r="B231" s="49" t="s">
        <v>159</v>
      </c>
      <c r="C231" s="51" t="s">
        <v>169</v>
      </c>
      <c r="D231" s="50" t="s">
        <v>160</v>
      </c>
      <c r="E231" s="50" t="s">
        <v>161</v>
      </c>
      <c r="F231" s="62" t="s">
        <v>162</v>
      </c>
      <c r="G231" s="52" t="s">
        <v>163</v>
      </c>
    </row>
    <row r="232" spans="2:7" ht="24" thickBot="1">
      <c r="B232" s="231"/>
      <c r="C232" s="126">
        <v>10</v>
      </c>
      <c r="D232" s="126">
        <v>11.7</v>
      </c>
      <c r="E232" s="126">
        <v>7.8</v>
      </c>
      <c r="F232" s="130">
        <v>218000</v>
      </c>
      <c r="G232" s="98">
        <f>E232/D232*F232/1000</f>
        <v>145.33333333333334</v>
      </c>
    </row>
    <row r="233" spans="2:7" ht="24" thickBot="1">
      <c r="B233" s="232"/>
      <c r="C233" s="126">
        <v>12</v>
      </c>
      <c r="D233" s="126">
        <v>11.7</v>
      </c>
      <c r="E233" s="126">
        <v>11</v>
      </c>
      <c r="F233" s="130">
        <v>213000</v>
      </c>
      <c r="G233" s="98">
        <f>E233/D233*F233/1000</f>
        <v>200.25641025641028</v>
      </c>
    </row>
    <row r="234" spans="2:7" ht="24" thickBot="1">
      <c r="B234" s="232"/>
      <c r="C234" s="126">
        <v>14</v>
      </c>
      <c r="D234" s="126">
        <v>11.7</v>
      </c>
      <c r="E234" s="126">
        <v>14.9</v>
      </c>
      <c r="F234" s="130">
        <v>210000</v>
      </c>
      <c r="G234" s="133">
        <f>E234/D234*F234/1000</f>
        <v>267.43589743589746</v>
      </c>
    </row>
    <row r="235" spans="2:7" ht="24" thickBot="1">
      <c r="B235" s="232"/>
      <c r="C235" s="126">
        <v>16</v>
      </c>
      <c r="D235" s="126">
        <v>11.7</v>
      </c>
      <c r="E235" s="126">
        <v>19.2</v>
      </c>
      <c r="F235" s="130">
        <v>210000</v>
      </c>
      <c r="G235" s="133">
        <f t="shared" ref="G235:G241" si="15">E235/D235*F235/1000</f>
        <v>344.61538461538464</v>
      </c>
    </row>
    <row r="236" spans="2:7" ht="24" thickBot="1">
      <c r="B236" s="232"/>
      <c r="C236" s="126">
        <v>18</v>
      </c>
      <c r="D236" s="126">
        <v>11.7</v>
      </c>
      <c r="E236" s="126">
        <v>25.3</v>
      </c>
      <c r="F236" s="130">
        <v>210000</v>
      </c>
      <c r="G236" s="133">
        <f t="shared" si="15"/>
        <v>454.1025641025642</v>
      </c>
    </row>
    <row r="237" spans="2:7" ht="24" thickBot="1">
      <c r="B237" s="232"/>
      <c r="C237" s="126">
        <v>20</v>
      </c>
      <c r="D237" s="126">
        <v>11.7</v>
      </c>
      <c r="E237" s="126">
        <v>30</v>
      </c>
      <c r="F237" s="130">
        <v>210000</v>
      </c>
      <c r="G237" s="133">
        <f t="shared" si="15"/>
        <v>538.46153846153845</v>
      </c>
    </row>
    <row r="238" spans="2:7" ht="24" thickBot="1">
      <c r="B238" s="232"/>
      <c r="C238" s="126">
        <v>22</v>
      </c>
      <c r="D238" s="126">
        <v>11.7</v>
      </c>
      <c r="E238" s="126">
        <v>35.6</v>
      </c>
      <c r="F238" s="130">
        <v>210000</v>
      </c>
      <c r="G238" s="133">
        <f t="shared" si="15"/>
        <v>638.97435897435901</v>
      </c>
    </row>
    <row r="239" spans="2:7" ht="24" thickBot="1">
      <c r="B239" s="232"/>
      <c r="C239" s="131">
        <v>25</v>
      </c>
      <c r="D239" s="126">
        <v>11.7</v>
      </c>
      <c r="E239" s="126">
        <v>46</v>
      </c>
      <c r="F239" s="130">
        <v>210000</v>
      </c>
      <c r="G239" s="133">
        <f t="shared" si="15"/>
        <v>825.64102564102575</v>
      </c>
    </row>
    <row r="240" spans="2:7" ht="24" thickBot="1">
      <c r="B240" s="232"/>
      <c r="C240" s="126">
        <v>28</v>
      </c>
      <c r="D240" s="126">
        <v>11.7</v>
      </c>
      <c r="E240" s="126">
        <v>58</v>
      </c>
      <c r="F240" s="130">
        <v>210000</v>
      </c>
      <c r="G240" s="133">
        <f t="shared" si="15"/>
        <v>1041.0256410256411</v>
      </c>
    </row>
    <row r="241" spans="1:48" ht="24" thickBot="1">
      <c r="B241" s="232"/>
      <c r="C241" s="134">
        <v>32</v>
      </c>
      <c r="D241" s="134">
        <v>11.7</v>
      </c>
      <c r="E241" s="134">
        <v>75</v>
      </c>
      <c r="F241" s="130">
        <v>210000</v>
      </c>
      <c r="G241" s="151">
        <f t="shared" si="15"/>
        <v>1346.1538461538462</v>
      </c>
    </row>
    <row r="242" spans="1:48">
      <c r="B242" s="168" t="s">
        <v>178</v>
      </c>
      <c r="C242" s="168"/>
      <c r="D242" s="168"/>
      <c r="E242" s="168"/>
      <c r="F242" s="168"/>
      <c r="G242" s="168"/>
    </row>
    <row r="243" spans="1:48" ht="90.75" thickBot="1">
      <c r="B243" s="49" t="s">
        <v>159</v>
      </c>
      <c r="C243" s="51" t="s">
        <v>169</v>
      </c>
      <c r="D243" s="221" t="s">
        <v>175</v>
      </c>
      <c r="E243" s="50" t="s">
        <v>161</v>
      </c>
      <c r="F243" s="62" t="s">
        <v>162</v>
      </c>
      <c r="G243" s="125" t="s">
        <v>176</v>
      </c>
    </row>
    <row r="244" spans="1:48" ht="24" thickBot="1">
      <c r="B244" s="230"/>
      <c r="C244" s="126">
        <v>1.2</v>
      </c>
      <c r="D244" s="221"/>
      <c r="E244" s="126">
        <v>70</v>
      </c>
      <c r="F244" s="130">
        <v>290000</v>
      </c>
      <c r="G244" s="135">
        <f>E244*F244/1000</f>
        <v>20300</v>
      </c>
    </row>
    <row r="245" spans="1:48" ht="24" thickBot="1">
      <c r="B245" s="171"/>
      <c r="C245" s="126">
        <v>2</v>
      </c>
      <c r="D245" s="221"/>
      <c r="E245" s="126">
        <v>100</v>
      </c>
      <c r="F245" s="130">
        <v>360000</v>
      </c>
      <c r="G245" s="135">
        <f t="shared" ref="G245:G247" si="16">E245*F245/1000</f>
        <v>36000</v>
      </c>
    </row>
    <row r="246" spans="1:48" ht="24" thickBot="1">
      <c r="B246" s="171"/>
      <c r="C246" s="126">
        <v>3</v>
      </c>
      <c r="D246" s="221"/>
      <c r="E246" s="126">
        <v>100</v>
      </c>
      <c r="F246" s="130">
        <v>360000</v>
      </c>
      <c r="G246" s="135">
        <f t="shared" si="16"/>
        <v>36000</v>
      </c>
    </row>
    <row r="247" spans="1:48">
      <c r="B247" s="171"/>
      <c r="C247" s="128">
        <v>4</v>
      </c>
      <c r="D247" s="221"/>
      <c r="E247" s="128">
        <v>100</v>
      </c>
      <c r="F247" s="132">
        <v>360000</v>
      </c>
      <c r="G247" s="136">
        <f t="shared" si="16"/>
        <v>36000</v>
      </c>
    </row>
    <row r="248" spans="1:48">
      <c r="B248" s="168" t="s">
        <v>180</v>
      </c>
      <c r="C248" s="168"/>
      <c r="D248" s="168"/>
      <c r="E248" s="168"/>
      <c r="F248" s="168"/>
      <c r="G248" s="168"/>
    </row>
    <row r="249" spans="1:48" s="29" customFormat="1" ht="68.25" thickBot="1">
      <c r="A249" s="24"/>
      <c r="B249" s="90" t="s">
        <v>159</v>
      </c>
      <c r="C249" s="65" t="s">
        <v>169</v>
      </c>
      <c r="D249" s="65" t="s">
        <v>179</v>
      </c>
      <c r="E249" s="65" t="s">
        <v>166</v>
      </c>
      <c r="F249" s="137" t="s">
        <v>201</v>
      </c>
      <c r="G249" s="114" t="s">
        <v>172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</row>
    <row r="250" spans="1:48" s="24" customFormat="1" ht="24" thickBot="1">
      <c r="B250" s="172"/>
      <c r="C250" s="220">
        <v>4</v>
      </c>
      <c r="D250" s="163" t="s">
        <v>138</v>
      </c>
      <c r="E250" s="128" t="s">
        <v>139</v>
      </c>
      <c r="F250" s="138">
        <f>G250*8</f>
        <v>3480</v>
      </c>
      <c r="G250" s="139">
        <v>435</v>
      </c>
    </row>
    <row r="251" spans="1:48" ht="24" thickBot="1">
      <c r="B251" s="159"/>
      <c r="C251" s="221"/>
      <c r="D251" s="219"/>
      <c r="E251" s="140" t="s">
        <v>140</v>
      </c>
      <c r="F251" s="141">
        <f>G251*0.76</f>
        <v>330.6</v>
      </c>
      <c r="G251" s="139">
        <v>435</v>
      </c>
    </row>
    <row r="252" spans="1:48" ht="24" thickBot="1">
      <c r="B252" s="159"/>
      <c r="C252" s="221"/>
      <c r="D252" s="219"/>
      <c r="E252" s="109" t="s">
        <v>141</v>
      </c>
      <c r="F252" s="142">
        <f>G252*1</f>
        <v>435</v>
      </c>
      <c r="G252" s="139">
        <v>435</v>
      </c>
    </row>
    <row r="253" spans="1:48" ht="24" thickBot="1">
      <c r="B253" s="159"/>
      <c r="C253" s="221"/>
      <c r="D253" s="164"/>
      <c r="E253" s="109" t="s">
        <v>142</v>
      </c>
      <c r="F253" s="143">
        <f>G253*1.28</f>
        <v>556.80000000000007</v>
      </c>
      <c r="G253" s="139">
        <v>435</v>
      </c>
    </row>
    <row r="254" spans="1:48" ht="24" thickBot="1">
      <c r="B254" s="159"/>
      <c r="C254" s="221"/>
      <c r="D254" s="163" t="s">
        <v>143</v>
      </c>
      <c r="E254" s="109" t="s">
        <v>144</v>
      </c>
      <c r="F254" s="143">
        <f>G254*1.14</f>
        <v>991.8</v>
      </c>
      <c r="G254" s="124">
        <v>870</v>
      </c>
    </row>
    <row r="255" spans="1:48" ht="24" thickBot="1">
      <c r="B255" s="159"/>
      <c r="C255" s="221"/>
      <c r="D255" s="219"/>
      <c r="E255" s="109" t="s">
        <v>145</v>
      </c>
      <c r="F255" s="142">
        <f>G255*1.5</f>
        <v>1305</v>
      </c>
      <c r="G255" s="124">
        <v>870</v>
      </c>
    </row>
    <row r="256" spans="1:48" ht="24" thickBot="1">
      <c r="B256" s="159"/>
      <c r="C256" s="221"/>
      <c r="D256" s="164"/>
      <c r="E256" s="109" t="s">
        <v>146</v>
      </c>
      <c r="F256" s="143">
        <f>G256*1.92</f>
        <v>1670.3999999999999</v>
      </c>
      <c r="G256" s="124">
        <v>870</v>
      </c>
    </row>
    <row r="257" spans="2:7" ht="24" thickBot="1">
      <c r="B257" s="159"/>
      <c r="C257" s="221"/>
      <c r="D257" s="109" t="s">
        <v>147</v>
      </c>
      <c r="E257" s="109" t="s">
        <v>139</v>
      </c>
      <c r="F257" s="142">
        <f>G257*8</f>
        <v>2280</v>
      </c>
      <c r="G257" s="124">
        <v>285</v>
      </c>
    </row>
    <row r="258" spans="2:7" ht="24" thickBot="1">
      <c r="B258" s="159"/>
      <c r="C258" s="222"/>
      <c r="D258" s="109" t="s">
        <v>148</v>
      </c>
      <c r="E258" s="109" t="s">
        <v>139</v>
      </c>
      <c r="F258" s="142">
        <f>G258*8</f>
        <v>1760</v>
      </c>
      <c r="G258" s="124">
        <v>220</v>
      </c>
    </row>
    <row r="259" spans="2:7" ht="24" thickBot="1">
      <c r="B259" s="159"/>
      <c r="C259" s="161">
        <v>5</v>
      </c>
      <c r="D259" s="109" t="s">
        <v>138</v>
      </c>
      <c r="E259" s="109" t="s">
        <v>139</v>
      </c>
      <c r="F259" s="142">
        <f>G259*8</f>
        <v>5520</v>
      </c>
      <c r="G259" s="124">
        <v>690</v>
      </c>
    </row>
    <row r="260" spans="2:7" ht="24" thickBot="1">
      <c r="B260" s="159"/>
      <c r="C260" s="167"/>
      <c r="D260" s="109" t="s">
        <v>147</v>
      </c>
      <c r="E260" s="109" t="s">
        <v>139</v>
      </c>
      <c r="F260" s="142">
        <f>G260*8</f>
        <v>3680</v>
      </c>
      <c r="G260" s="124">
        <v>460</v>
      </c>
    </row>
    <row r="261" spans="2:7" ht="24" thickBot="1">
      <c r="B261" s="159"/>
      <c r="C261" s="162"/>
      <c r="D261" s="109" t="s">
        <v>148</v>
      </c>
      <c r="E261" s="109" t="s">
        <v>139</v>
      </c>
      <c r="F261" s="142">
        <f>G261*8</f>
        <v>2760</v>
      </c>
      <c r="G261" s="124">
        <v>345</v>
      </c>
    </row>
    <row r="262" spans="2:7" ht="24" thickBot="1">
      <c r="B262" s="159"/>
      <c r="C262" s="144"/>
      <c r="D262" s="109"/>
      <c r="E262" s="109"/>
      <c r="F262" s="142"/>
      <c r="G262" s="124"/>
    </row>
    <row r="263" spans="2:7">
      <c r="B263" s="159"/>
      <c r="C263" s="111"/>
      <c r="D263" s="120"/>
      <c r="E263" s="120"/>
      <c r="F263" s="145"/>
      <c r="G263" s="146"/>
    </row>
    <row r="264" spans="2:7">
      <c r="B264" s="169" t="s">
        <v>181</v>
      </c>
      <c r="C264" s="169"/>
      <c r="D264" s="169"/>
      <c r="E264" s="169"/>
      <c r="F264" s="169"/>
      <c r="G264" s="169"/>
    </row>
    <row r="265" spans="2:7" ht="68.25" thickBot="1">
      <c r="B265" s="49" t="s">
        <v>159</v>
      </c>
      <c r="C265" s="51" t="s">
        <v>169</v>
      </c>
      <c r="D265" s="147" t="s">
        <v>179</v>
      </c>
      <c r="E265" s="51" t="s">
        <v>166</v>
      </c>
      <c r="F265" s="121" t="s">
        <v>170</v>
      </c>
      <c r="G265" s="105" t="s">
        <v>172</v>
      </c>
    </row>
    <row r="266" spans="2:7">
      <c r="B266" s="215"/>
      <c r="C266" s="161">
        <v>1.2</v>
      </c>
      <c r="D266" s="144" t="s">
        <v>150</v>
      </c>
      <c r="E266" s="161" t="s">
        <v>151</v>
      </c>
      <c r="F266" s="144">
        <f t="shared" ref="F266:F278" si="17">G266*15</f>
        <v>6975</v>
      </c>
      <c r="G266" s="148">
        <v>465</v>
      </c>
    </row>
    <row r="267" spans="2:7">
      <c r="B267" s="216"/>
      <c r="C267" s="167"/>
      <c r="D267" s="144" t="s">
        <v>152</v>
      </c>
      <c r="E267" s="167"/>
      <c r="F267" s="108">
        <f t="shared" si="17"/>
        <v>5775</v>
      </c>
      <c r="G267" s="148">
        <v>385</v>
      </c>
    </row>
    <row r="268" spans="2:7">
      <c r="B268" s="216"/>
      <c r="C268" s="162"/>
      <c r="D268" s="108" t="s">
        <v>153</v>
      </c>
      <c r="E268" s="167"/>
      <c r="F268" s="108">
        <f t="shared" si="17"/>
        <v>4950</v>
      </c>
      <c r="G268" s="148">
        <v>330</v>
      </c>
    </row>
    <row r="269" spans="2:7">
      <c r="B269" s="216"/>
      <c r="C269" s="161">
        <v>1.4</v>
      </c>
      <c r="D269" s="108" t="s">
        <v>150</v>
      </c>
      <c r="E269" s="167"/>
      <c r="F269" s="108">
        <f t="shared" si="17"/>
        <v>8175</v>
      </c>
      <c r="G269" s="149">
        <v>545</v>
      </c>
    </row>
    <row r="270" spans="2:7">
      <c r="B270" s="216"/>
      <c r="C270" s="167"/>
      <c r="D270" s="108" t="s">
        <v>152</v>
      </c>
      <c r="E270" s="167"/>
      <c r="F270" s="108">
        <f t="shared" si="17"/>
        <v>6750</v>
      </c>
      <c r="G270" s="149">
        <v>450</v>
      </c>
    </row>
    <row r="271" spans="2:7">
      <c r="B271" s="216"/>
      <c r="C271" s="167"/>
      <c r="D271" s="108" t="s">
        <v>154</v>
      </c>
      <c r="E271" s="167"/>
      <c r="F271" s="108">
        <f t="shared" si="17"/>
        <v>6150</v>
      </c>
      <c r="G271" s="149">
        <v>410</v>
      </c>
    </row>
    <row r="272" spans="2:7">
      <c r="B272" s="216"/>
      <c r="C272" s="162"/>
      <c r="D272" s="108" t="s">
        <v>153</v>
      </c>
      <c r="E272" s="167"/>
      <c r="F272" s="108">
        <f t="shared" si="17"/>
        <v>4950</v>
      </c>
      <c r="G272" s="149">
        <v>330</v>
      </c>
    </row>
    <row r="273" spans="2:7">
      <c r="B273" s="216"/>
      <c r="C273" s="161">
        <v>1.6</v>
      </c>
      <c r="D273" s="108" t="s">
        <v>150</v>
      </c>
      <c r="E273" s="167"/>
      <c r="F273" s="108">
        <f t="shared" si="17"/>
        <v>10575</v>
      </c>
      <c r="G273" s="149">
        <v>705</v>
      </c>
    </row>
    <row r="274" spans="2:7">
      <c r="B274" s="216"/>
      <c r="C274" s="167"/>
      <c r="D274" s="108" t="s">
        <v>153</v>
      </c>
      <c r="E274" s="167"/>
      <c r="F274" s="108">
        <f t="shared" si="17"/>
        <v>6225</v>
      </c>
      <c r="G274" s="149">
        <v>415</v>
      </c>
    </row>
    <row r="275" spans="2:7">
      <c r="B275" s="216"/>
      <c r="C275" s="162"/>
      <c r="D275" s="108" t="s">
        <v>143</v>
      </c>
      <c r="E275" s="167"/>
      <c r="F275" s="108">
        <f t="shared" si="17"/>
        <v>5100</v>
      </c>
      <c r="G275" s="149">
        <v>340</v>
      </c>
    </row>
    <row r="276" spans="2:7">
      <c r="B276" s="216"/>
      <c r="C276" s="161">
        <v>1.8</v>
      </c>
      <c r="D276" s="108" t="s">
        <v>153</v>
      </c>
      <c r="E276" s="167"/>
      <c r="F276" s="108">
        <f t="shared" si="17"/>
        <v>7500</v>
      </c>
      <c r="G276" s="149">
        <v>500</v>
      </c>
    </row>
    <row r="277" spans="2:7">
      <c r="B277" s="216"/>
      <c r="C277" s="167"/>
      <c r="D277" s="108" t="s">
        <v>143</v>
      </c>
      <c r="E277" s="167"/>
      <c r="F277" s="108">
        <f t="shared" si="17"/>
        <v>6150</v>
      </c>
      <c r="G277" s="149">
        <v>410</v>
      </c>
    </row>
    <row r="278" spans="2:7">
      <c r="B278" s="217"/>
      <c r="C278" s="162"/>
      <c r="D278" s="108" t="s">
        <v>155</v>
      </c>
      <c r="E278" s="162"/>
      <c r="F278" s="108">
        <f t="shared" si="17"/>
        <v>5250</v>
      </c>
      <c r="G278" s="149">
        <v>350</v>
      </c>
    </row>
    <row r="279" spans="2:7">
      <c r="B279" s="153" t="s">
        <v>158</v>
      </c>
      <c r="C279" s="153"/>
      <c r="D279" s="153"/>
      <c r="E279" s="153"/>
      <c r="F279" s="153"/>
      <c r="G279" s="153"/>
    </row>
  </sheetData>
  <mergeCells count="79">
    <mergeCell ref="B209:B213"/>
    <mergeCell ref="C259:C261"/>
    <mergeCell ref="B250:B263"/>
    <mergeCell ref="D243:D247"/>
    <mergeCell ref="B244:B247"/>
    <mergeCell ref="B232:B241"/>
    <mergeCell ref="C212:G213"/>
    <mergeCell ref="B214:G214"/>
    <mergeCell ref="B218:G218"/>
    <mergeCell ref="B230:G230"/>
    <mergeCell ref="B242:G242"/>
    <mergeCell ref="D250:D253"/>
    <mergeCell ref="B216:B217"/>
    <mergeCell ref="B220:B229"/>
    <mergeCell ref="B142:G142"/>
    <mergeCell ref="B162:G162"/>
    <mergeCell ref="B167:G167"/>
    <mergeCell ref="D170:D171"/>
    <mergeCell ref="B144:B161"/>
    <mergeCell ref="C170:C171"/>
    <mergeCell ref="B181:G181"/>
    <mergeCell ref="B188:G188"/>
    <mergeCell ref="B266:B278"/>
    <mergeCell ref="E266:E278"/>
    <mergeCell ref="C266:C268"/>
    <mergeCell ref="C269:C272"/>
    <mergeCell ref="C273:C275"/>
    <mergeCell ref="C276:C278"/>
    <mergeCell ref="B248:G248"/>
    <mergeCell ref="B190:B197"/>
    <mergeCell ref="B200:B206"/>
    <mergeCell ref="B183:B187"/>
    <mergeCell ref="B264:G264"/>
    <mergeCell ref="B207:G207"/>
    <mergeCell ref="D254:D256"/>
    <mergeCell ref="C250:C258"/>
    <mergeCell ref="G8:G13"/>
    <mergeCell ref="C11:F11"/>
    <mergeCell ref="C10:F10"/>
    <mergeCell ref="C12:F12"/>
    <mergeCell ref="C13:F13"/>
    <mergeCell ref="C174:C175"/>
    <mergeCell ref="C172:C173"/>
    <mergeCell ref="B198:G198"/>
    <mergeCell ref="B8:B13"/>
    <mergeCell ref="B130:B141"/>
    <mergeCell ref="B104:B115"/>
    <mergeCell ref="C8:F8"/>
    <mergeCell ref="C9:F9"/>
    <mergeCell ref="E170:E171"/>
    <mergeCell ref="F170:F171"/>
    <mergeCell ref="B14:F14"/>
    <mergeCell ref="B15:G15"/>
    <mergeCell ref="B22:G22"/>
    <mergeCell ref="B38:G38"/>
    <mergeCell ref="B58:G58"/>
    <mergeCell ref="B70:G70"/>
    <mergeCell ref="B102:G102"/>
    <mergeCell ref="B116:G116"/>
    <mergeCell ref="B128:G128"/>
    <mergeCell ref="B60:B69"/>
    <mergeCell ref="B72:B101"/>
    <mergeCell ref="B118:B127"/>
    <mergeCell ref="B279:G279"/>
    <mergeCell ref="G170:G171"/>
    <mergeCell ref="B164:B166"/>
    <mergeCell ref="B17:B21"/>
    <mergeCell ref="B23:B37"/>
    <mergeCell ref="B40:B57"/>
    <mergeCell ref="B169:B180"/>
    <mergeCell ref="D172:D173"/>
    <mergeCell ref="E172:E173"/>
    <mergeCell ref="F172:F173"/>
    <mergeCell ref="G172:G173"/>
    <mergeCell ref="D174:D175"/>
    <mergeCell ref="E174:E175"/>
    <mergeCell ref="F174:F175"/>
    <mergeCell ref="G174:G175"/>
    <mergeCell ref="D183:D187"/>
  </mergeCells>
  <printOptions horizontalCentered="1" verticalCentered="1"/>
  <pageMargins left="0.23622047244094491" right="0.23622047244094491" top="0.74803149606299213" bottom="0.27559055118110237" header="0.31496062992125984" footer="0.27559055118110237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0"/>
  <sheetViews>
    <sheetView view="pageBreakPreview" topLeftCell="A19" zoomScale="60" workbookViewId="0">
      <selection activeCell="D16" sqref="D16"/>
    </sheetView>
  </sheetViews>
  <sheetFormatPr defaultRowHeight="15.75"/>
  <cols>
    <col min="1" max="1" width="35.7109375" style="2" customWidth="1"/>
    <col min="2" max="2" width="18" style="2" customWidth="1"/>
    <col min="3" max="3" width="17" style="2" customWidth="1"/>
    <col min="4" max="4" width="18.140625" style="2" customWidth="1"/>
    <col min="5" max="5" width="18.42578125" style="2" customWidth="1"/>
    <col min="6" max="6" width="18.85546875" style="1" customWidth="1"/>
    <col min="7" max="7" width="31.42578125" style="1" customWidth="1"/>
  </cols>
  <sheetData>
    <row r="1" spans="1:7" ht="16.5" thickBot="1"/>
    <row r="2" spans="1:7" ht="33">
      <c r="A2" s="5" t="s">
        <v>27</v>
      </c>
      <c r="B2" s="249" t="s">
        <v>28</v>
      </c>
      <c r="C2" s="250"/>
      <c r="D2" s="250"/>
      <c r="E2" s="250"/>
      <c r="F2" s="250"/>
      <c r="G2" s="251"/>
    </row>
    <row r="3" spans="1:7" ht="27.75" customHeight="1">
      <c r="A3" s="6"/>
      <c r="B3" s="252" t="s">
        <v>29</v>
      </c>
      <c r="C3" s="252"/>
      <c r="D3" s="252"/>
      <c r="E3" s="252"/>
      <c r="F3" s="252"/>
      <c r="G3" s="253"/>
    </row>
    <row r="4" spans="1:7" ht="24" customHeight="1">
      <c r="A4" s="6"/>
      <c r="B4" s="252" t="s">
        <v>18</v>
      </c>
      <c r="C4" s="252"/>
      <c r="D4" s="252"/>
      <c r="E4" s="252"/>
      <c r="F4" s="252"/>
      <c r="G4" s="253"/>
    </row>
    <row r="5" spans="1:7" ht="26.25" customHeight="1">
      <c r="A5" s="6"/>
      <c r="B5" s="252" t="s">
        <v>19</v>
      </c>
      <c r="C5" s="252"/>
      <c r="D5" s="252"/>
      <c r="E5" s="252"/>
      <c r="F5" s="252"/>
      <c r="G5" s="253"/>
    </row>
    <row r="6" spans="1:7" ht="24.75" customHeight="1">
      <c r="A6" s="6"/>
      <c r="B6" s="252" t="s">
        <v>30</v>
      </c>
      <c r="C6" s="252"/>
      <c r="D6" s="252"/>
      <c r="E6" s="252"/>
      <c r="F6" s="252"/>
      <c r="G6" s="253"/>
    </row>
    <row r="7" spans="1:7" ht="29.25" customHeight="1" thickBot="1">
      <c r="A7" s="7"/>
      <c r="B7" s="247" t="s">
        <v>20</v>
      </c>
      <c r="C7" s="247"/>
      <c r="D7" s="247"/>
      <c r="E7" s="247"/>
      <c r="F7" s="247"/>
      <c r="G7" s="248"/>
    </row>
    <row r="8" spans="1:7" ht="29.25" customHeight="1">
      <c r="A8" s="8" t="s">
        <v>31</v>
      </c>
      <c r="B8" s="8"/>
      <c r="C8" s="8"/>
      <c r="D8" s="8"/>
      <c r="G8" s="8"/>
    </row>
    <row r="9" spans="1:7" ht="67.5" customHeight="1">
      <c r="A9" s="242" t="s">
        <v>32</v>
      </c>
      <c r="B9" s="242"/>
      <c r="C9" s="242"/>
      <c r="D9" s="242"/>
      <c r="E9" s="242"/>
      <c r="F9" s="242"/>
      <c r="G9" s="242"/>
    </row>
    <row r="10" spans="1:7" ht="24" customHeight="1">
      <c r="A10" s="20" t="s">
        <v>33</v>
      </c>
      <c r="B10" s="20" t="s">
        <v>34</v>
      </c>
      <c r="C10" s="20" t="s">
        <v>35</v>
      </c>
      <c r="D10" s="20" t="s">
        <v>36</v>
      </c>
      <c r="E10" s="20" t="s">
        <v>37</v>
      </c>
      <c r="F10" s="20" t="s">
        <v>38</v>
      </c>
      <c r="G10" s="20" t="s">
        <v>39</v>
      </c>
    </row>
    <row r="11" spans="1:7" ht="18.75">
      <c r="A11" s="243" t="s">
        <v>40</v>
      </c>
      <c r="B11" s="10">
        <v>0.3</v>
      </c>
      <c r="C11" s="11" t="s">
        <v>41</v>
      </c>
      <c r="D11" s="10">
        <v>0.9</v>
      </c>
      <c r="E11" s="10">
        <v>14.9</v>
      </c>
      <c r="F11" s="12">
        <f>E11/1000*G11</f>
        <v>2935.3</v>
      </c>
      <c r="G11" s="9">
        <v>197000</v>
      </c>
    </row>
    <row r="12" spans="1:7" ht="18.75">
      <c r="A12" s="243"/>
      <c r="B12" s="10">
        <v>0.35</v>
      </c>
      <c r="C12" s="11" t="s">
        <v>41</v>
      </c>
      <c r="D12" s="10">
        <v>0.9</v>
      </c>
      <c r="E12" s="10">
        <v>17.5</v>
      </c>
      <c r="F12" s="12">
        <f t="shared" ref="F12:F55" si="0">E12/1000*G12</f>
        <v>3395.0000000000005</v>
      </c>
      <c r="G12" s="9">
        <v>194000</v>
      </c>
    </row>
    <row r="13" spans="1:7" ht="18.75">
      <c r="A13" s="243"/>
      <c r="B13" s="10">
        <v>0.4</v>
      </c>
      <c r="C13" s="11" t="s">
        <v>41</v>
      </c>
      <c r="D13" s="10">
        <v>0.9</v>
      </c>
      <c r="E13" s="10">
        <v>19.7</v>
      </c>
      <c r="F13" s="12">
        <f t="shared" si="0"/>
        <v>3762.7</v>
      </c>
      <c r="G13" s="9">
        <v>191000</v>
      </c>
    </row>
    <row r="14" spans="1:7" ht="18.75">
      <c r="A14" s="243"/>
      <c r="B14" s="10">
        <v>0.45</v>
      </c>
      <c r="C14" s="11" t="s">
        <v>41</v>
      </c>
      <c r="D14" s="10">
        <v>0.9</v>
      </c>
      <c r="E14" s="10">
        <v>21.2</v>
      </c>
      <c r="F14" s="12">
        <f t="shared" si="0"/>
        <v>3858.4</v>
      </c>
      <c r="G14" s="9">
        <v>182000</v>
      </c>
    </row>
    <row r="15" spans="1:7" ht="18.75">
      <c r="A15" s="243"/>
      <c r="B15" s="10">
        <v>0.5</v>
      </c>
      <c r="C15" s="11" t="s">
        <v>41</v>
      </c>
      <c r="D15" s="10">
        <v>0.9</v>
      </c>
      <c r="E15" s="10">
        <v>23.6</v>
      </c>
      <c r="F15" s="12">
        <f t="shared" si="0"/>
        <v>4295.2000000000007</v>
      </c>
      <c r="G15" s="9">
        <v>182000</v>
      </c>
    </row>
    <row r="16" spans="1:7" ht="18.75">
      <c r="A16" s="243"/>
      <c r="B16" s="10">
        <v>0.5</v>
      </c>
      <c r="C16" s="11" t="s">
        <v>42</v>
      </c>
      <c r="D16" s="10">
        <v>1.1000000000000001</v>
      </c>
      <c r="E16" s="10">
        <v>29.5</v>
      </c>
      <c r="F16" s="12">
        <f t="shared" si="0"/>
        <v>5369</v>
      </c>
      <c r="G16" s="9">
        <v>182000</v>
      </c>
    </row>
    <row r="17" spans="1:7" ht="18.75">
      <c r="A17" s="244" t="s">
        <v>43</v>
      </c>
      <c r="B17" s="10">
        <v>0.3</v>
      </c>
      <c r="C17" s="11" t="s">
        <v>44</v>
      </c>
      <c r="D17" s="10">
        <v>0.8</v>
      </c>
      <c r="E17" s="10">
        <v>14.9</v>
      </c>
      <c r="F17" s="12">
        <f t="shared" si="0"/>
        <v>2935.3</v>
      </c>
      <c r="G17" s="9">
        <v>197000</v>
      </c>
    </row>
    <row r="18" spans="1:7" ht="18.75">
      <c r="A18" s="245"/>
      <c r="B18" s="10">
        <v>0.35</v>
      </c>
      <c r="C18" s="11" t="s">
        <v>44</v>
      </c>
      <c r="D18" s="10">
        <v>0.8</v>
      </c>
      <c r="E18" s="10">
        <v>17.5</v>
      </c>
      <c r="F18" s="12">
        <f t="shared" si="0"/>
        <v>3395.0000000000005</v>
      </c>
      <c r="G18" s="9">
        <v>194000</v>
      </c>
    </row>
    <row r="19" spans="1:7" ht="18.75">
      <c r="A19" s="245"/>
      <c r="B19" s="10">
        <v>0.4</v>
      </c>
      <c r="C19" s="11" t="s">
        <v>44</v>
      </c>
      <c r="D19" s="10">
        <v>0.8</v>
      </c>
      <c r="E19" s="10">
        <v>19.7</v>
      </c>
      <c r="F19" s="12">
        <f t="shared" si="0"/>
        <v>3762.7</v>
      </c>
      <c r="G19" s="9">
        <v>191000</v>
      </c>
    </row>
    <row r="20" spans="1:7" ht="18.75">
      <c r="A20" s="245"/>
      <c r="B20" s="10">
        <v>0.4</v>
      </c>
      <c r="C20" s="11" t="s">
        <v>45</v>
      </c>
      <c r="D20" s="10">
        <v>1</v>
      </c>
      <c r="E20" s="10">
        <v>23.6</v>
      </c>
      <c r="F20" s="12">
        <f t="shared" si="0"/>
        <v>4507.6000000000004</v>
      </c>
      <c r="G20" s="9">
        <v>191000</v>
      </c>
    </row>
    <row r="21" spans="1:7" ht="18.75">
      <c r="A21" s="245"/>
      <c r="B21" s="10">
        <v>0.45</v>
      </c>
      <c r="C21" s="11" t="s">
        <v>44</v>
      </c>
      <c r="D21" s="10">
        <v>0.8</v>
      </c>
      <c r="E21" s="10">
        <v>21.2</v>
      </c>
      <c r="F21" s="12">
        <f t="shared" si="0"/>
        <v>3858.4</v>
      </c>
      <c r="G21" s="9">
        <v>182000</v>
      </c>
    </row>
    <row r="22" spans="1:7" ht="18.75">
      <c r="A22" s="245"/>
      <c r="B22" s="10">
        <v>0.45</v>
      </c>
      <c r="C22" s="11" t="s">
        <v>45</v>
      </c>
      <c r="D22" s="10">
        <v>1</v>
      </c>
      <c r="E22" s="10">
        <v>26.5</v>
      </c>
      <c r="F22" s="12">
        <f t="shared" si="0"/>
        <v>4823</v>
      </c>
      <c r="G22" s="9">
        <v>182000</v>
      </c>
    </row>
    <row r="23" spans="1:7" ht="18.75">
      <c r="A23" s="245"/>
      <c r="B23" s="10">
        <v>0.5</v>
      </c>
      <c r="C23" s="11" t="s">
        <v>44</v>
      </c>
      <c r="D23" s="10">
        <v>0.8</v>
      </c>
      <c r="E23" s="10">
        <v>23.6</v>
      </c>
      <c r="F23" s="12">
        <f t="shared" si="0"/>
        <v>4295.2000000000007</v>
      </c>
      <c r="G23" s="9">
        <v>182000</v>
      </c>
    </row>
    <row r="24" spans="1:7" ht="18.75">
      <c r="A24" s="245"/>
      <c r="B24" s="10">
        <v>0.5</v>
      </c>
      <c r="C24" s="11" t="s">
        <v>45</v>
      </c>
      <c r="D24" s="10">
        <v>1</v>
      </c>
      <c r="E24" s="10">
        <v>29.5</v>
      </c>
      <c r="F24" s="12">
        <f t="shared" si="0"/>
        <v>5369</v>
      </c>
      <c r="G24" s="9">
        <v>182000</v>
      </c>
    </row>
    <row r="25" spans="1:7" ht="18.75">
      <c r="A25" s="245"/>
      <c r="B25" s="10">
        <v>0.55000000000000004</v>
      </c>
      <c r="C25" s="11" t="s">
        <v>44</v>
      </c>
      <c r="D25" s="10">
        <v>0.8</v>
      </c>
      <c r="E25" s="10">
        <v>26</v>
      </c>
      <c r="F25" s="12">
        <f t="shared" si="0"/>
        <v>4732</v>
      </c>
      <c r="G25" s="9">
        <v>182000</v>
      </c>
    </row>
    <row r="26" spans="1:7" ht="18.75">
      <c r="A26" s="246"/>
      <c r="B26" s="10">
        <v>0.55000000000000004</v>
      </c>
      <c r="C26" s="11" t="s">
        <v>45</v>
      </c>
      <c r="D26" s="10">
        <v>1</v>
      </c>
      <c r="E26" s="10">
        <v>32.4</v>
      </c>
      <c r="F26" s="12">
        <f t="shared" si="0"/>
        <v>5896.7999999999993</v>
      </c>
      <c r="G26" s="9">
        <v>182000</v>
      </c>
    </row>
    <row r="27" spans="1:7" ht="18.75">
      <c r="A27" s="244" t="s">
        <v>46</v>
      </c>
      <c r="B27" s="10">
        <v>0.4</v>
      </c>
      <c r="C27" s="11" t="s">
        <v>44</v>
      </c>
      <c r="D27" s="10">
        <v>0.8</v>
      </c>
      <c r="E27" s="10">
        <v>19.7</v>
      </c>
      <c r="F27" s="12">
        <f t="shared" si="0"/>
        <v>3762.7</v>
      </c>
      <c r="G27" s="9">
        <v>191000</v>
      </c>
    </row>
    <row r="28" spans="1:7" ht="18.75">
      <c r="A28" s="245"/>
      <c r="B28" s="10">
        <v>0.4</v>
      </c>
      <c r="C28" s="11" t="s">
        <v>45</v>
      </c>
      <c r="D28" s="10">
        <v>1</v>
      </c>
      <c r="E28" s="10">
        <v>23.6</v>
      </c>
      <c r="F28" s="12">
        <f t="shared" si="0"/>
        <v>4507.6000000000004</v>
      </c>
      <c r="G28" s="9">
        <v>191000</v>
      </c>
    </row>
    <row r="29" spans="1:7" ht="18.75">
      <c r="A29" s="245"/>
      <c r="B29" s="10">
        <v>0.45</v>
      </c>
      <c r="C29" s="11" t="s">
        <v>44</v>
      </c>
      <c r="D29" s="10">
        <v>0.8</v>
      </c>
      <c r="E29" s="10">
        <v>21.2</v>
      </c>
      <c r="F29" s="12">
        <f t="shared" si="0"/>
        <v>3858.4</v>
      </c>
      <c r="G29" s="9">
        <v>182000</v>
      </c>
    </row>
    <row r="30" spans="1:7" ht="18.75">
      <c r="A30" s="245"/>
      <c r="B30" s="10">
        <v>0.45</v>
      </c>
      <c r="C30" s="11" t="s">
        <v>45</v>
      </c>
      <c r="D30" s="10">
        <v>1</v>
      </c>
      <c r="E30" s="10">
        <v>26.5</v>
      </c>
      <c r="F30" s="12">
        <f t="shared" si="0"/>
        <v>4823</v>
      </c>
      <c r="G30" s="9">
        <v>182000</v>
      </c>
    </row>
    <row r="31" spans="1:7" ht="18.75">
      <c r="A31" s="245"/>
      <c r="B31" s="10">
        <v>0.5</v>
      </c>
      <c r="C31" s="11" t="s">
        <v>44</v>
      </c>
      <c r="D31" s="10">
        <v>0.8</v>
      </c>
      <c r="E31" s="10">
        <v>23.6</v>
      </c>
      <c r="F31" s="12">
        <f t="shared" si="0"/>
        <v>4295.2000000000007</v>
      </c>
      <c r="G31" s="9">
        <v>182000</v>
      </c>
    </row>
    <row r="32" spans="1:7" ht="18.75">
      <c r="A32" s="245"/>
      <c r="B32" s="10">
        <v>0.5</v>
      </c>
      <c r="C32" s="11" t="s">
        <v>45</v>
      </c>
      <c r="D32" s="10">
        <v>1</v>
      </c>
      <c r="E32" s="10">
        <v>29.5</v>
      </c>
      <c r="F32" s="12">
        <f t="shared" si="0"/>
        <v>5369</v>
      </c>
      <c r="G32" s="9">
        <v>182000</v>
      </c>
    </row>
    <row r="33" spans="1:7" ht="18.75">
      <c r="A33" s="245"/>
      <c r="B33" s="10">
        <v>0.55000000000000004</v>
      </c>
      <c r="C33" s="11" t="s">
        <v>44</v>
      </c>
      <c r="D33" s="10">
        <v>1</v>
      </c>
      <c r="E33" s="10">
        <v>26</v>
      </c>
      <c r="F33" s="12">
        <f t="shared" si="0"/>
        <v>4732</v>
      </c>
      <c r="G33" s="9">
        <v>182000</v>
      </c>
    </row>
    <row r="34" spans="1:7" ht="18.75">
      <c r="A34" s="245"/>
      <c r="B34" s="10">
        <v>0.55000000000000004</v>
      </c>
      <c r="C34" s="11" t="s">
        <v>45</v>
      </c>
      <c r="D34" s="10">
        <v>1</v>
      </c>
      <c r="E34" s="10">
        <v>32.4</v>
      </c>
      <c r="F34" s="12">
        <f t="shared" si="0"/>
        <v>5896.7999999999993</v>
      </c>
      <c r="G34" s="9">
        <v>182000</v>
      </c>
    </row>
    <row r="35" spans="1:7" ht="18.75">
      <c r="A35" s="245"/>
      <c r="B35" s="13">
        <v>0.6</v>
      </c>
      <c r="C35" s="11" t="s">
        <v>45</v>
      </c>
      <c r="D35" s="10">
        <v>1</v>
      </c>
      <c r="E35" s="10">
        <v>35.4</v>
      </c>
      <c r="F35" s="12">
        <f t="shared" si="0"/>
        <v>6442.8</v>
      </c>
      <c r="G35" s="9">
        <v>182000</v>
      </c>
    </row>
    <row r="36" spans="1:7" ht="18.75">
      <c r="A36" s="245"/>
      <c r="B36" s="13">
        <v>0.65</v>
      </c>
      <c r="C36" s="11" t="s">
        <v>45</v>
      </c>
      <c r="D36" s="10">
        <v>1</v>
      </c>
      <c r="E36" s="10">
        <v>38.299999999999997</v>
      </c>
      <c r="F36" s="12">
        <f t="shared" si="0"/>
        <v>6970.5999999999985</v>
      </c>
      <c r="G36" s="9">
        <v>182000</v>
      </c>
    </row>
    <row r="37" spans="1:7" ht="18.75">
      <c r="A37" s="245"/>
      <c r="B37" s="14">
        <v>0.7</v>
      </c>
      <c r="C37" s="15" t="s">
        <v>45</v>
      </c>
      <c r="D37" s="16">
        <v>1</v>
      </c>
      <c r="E37" s="16">
        <v>41.21</v>
      </c>
      <c r="F37" s="12">
        <f t="shared" si="0"/>
        <v>7500.22</v>
      </c>
      <c r="G37" s="9">
        <v>182000</v>
      </c>
    </row>
    <row r="38" spans="1:7" ht="18.75">
      <c r="A38" s="239" t="s">
        <v>47</v>
      </c>
      <c r="B38" s="10">
        <v>0.5</v>
      </c>
      <c r="C38" s="11" t="s">
        <v>41</v>
      </c>
      <c r="D38" s="10">
        <v>0.86</v>
      </c>
      <c r="E38" s="10">
        <v>29.5</v>
      </c>
      <c r="F38" s="12">
        <f t="shared" si="0"/>
        <v>5369</v>
      </c>
      <c r="G38" s="9">
        <v>182000</v>
      </c>
    </row>
    <row r="39" spans="1:7" ht="18.75">
      <c r="A39" s="240"/>
      <c r="B39" s="10">
        <v>0.6</v>
      </c>
      <c r="C39" s="11" t="s">
        <v>41</v>
      </c>
      <c r="D39" s="10">
        <v>0.86</v>
      </c>
      <c r="E39" s="10">
        <v>35.4</v>
      </c>
      <c r="F39" s="12">
        <f t="shared" si="0"/>
        <v>6442.8</v>
      </c>
      <c r="G39" s="9">
        <v>182000</v>
      </c>
    </row>
    <row r="40" spans="1:7" ht="18.75">
      <c r="A40" s="240"/>
      <c r="B40" s="10">
        <v>0.65</v>
      </c>
      <c r="C40" s="11" t="s">
        <v>41</v>
      </c>
      <c r="D40" s="10">
        <v>0.86</v>
      </c>
      <c r="E40" s="10">
        <v>38.299999999999997</v>
      </c>
      <c r="F40" s="12">
        <f t="shared" si="0"/>
        <v>6970.5999999999985</v>
      </c>
      <c r="G40" s="9">
        <v>182000</v>
      </c>
    </row>
    <row r="41" spans="1:7" ht="18.75">
      <c r="A41" s="240"/>
      <c r="B41" s="10">
        <v>0.7</v>
      </c>
      <c r="C41" s="11" t="s">
        <v>41</v>
      </c>
      <c r="D41" s="10">
        <v>0.86</v>
      </c>
      <c r="E41" s="10">
        <v>41.21</v>
      </c>
      <c r="F41" s="12">
        <f t="shared" si="0"/>
        <v>7500.22</v>
      </c>
      <c r="G41" s="9">
        <v>182000</v>
      </c>
    </row>
    <row r="42" spans="1:7" ht="18.75">
      <c r="A42" s="240"/>
      <c r="B42" s="10">
        <v>0.8</v>
      </c>
      <c r="C42" s="11" t="s">
        <v>41</v>
      </c>
      <c r="D42" s="10">
        <v>0.86</v>
      </c>
      <c r="E42" s="10">
        <v>47.1</v>
      </c>
      <c r="F42" s="12">
        <f t="shared" si="0"/>
        <v>8572.2000000000007</v>
      </c>
      <c r="G42" s="9">
        <v>182000</v>
      </c>
    </row>
    <row r="43" spans="1:7" ht="18.75">
      <c r="A43" s="241"/>
      <c r="B43" s="11">
        <v>0.9</v>
      </c>
      <c r="C43" s="11" t="s">
        <v>41</v>
      </c>
      <c r="D43" s="10">
        <v>0.86</v>
      </c>
      <c r="E43" s="10">
        <v>53</v>
      </c>
      <c r="F43" s="12">
        <f t="shared" si="0"/>
        <v>9487</v>
      </c>
      <c r="G43" s="9">
        <v>179000</v>
      </c>
    </row>
    <row r="44" spans="1:7" ht="18.75">
      <c r="A44" s="239" t="s">
        <v>48</v>
      </c>
      <c r="B44" s="17">
        <v>0.5</v>
      </c>
      <c r="C44" s="17" t="s">
        <v>49</v>
      </c>
      <c r="D44" s="18">
        <v>0.86</v>
      </c>
      <c r="E44" s="18">
        <v>29.5</v>
      </c>
      <c r="F44" s="12">
        <f t="shared" si="0"/>
        <v>5339.5</v>
      </c>
      <c r="G44" s="19">
        <v>181000</v>
      </c>
    </row>
    <row r="45" spans="1:7" ht="18.75">
      <c r="A45" s="240"/>
      <c r="B45" s="11">
        <v>0.6</v>
      </c>
      <c r="C45" s="11" t="s">
        <v>41</v>
      </c>
      <c r="D45" s="10">
        <v>0.86</v>
      </c>
      <c r="E45" s="11">
        <v>35.4</v>
      </c>
      <c r="F45" s="12">
        <f t="shared" si="0"/>
        <v>6407.4000000000005</v>
      </c>
      <c r="G45" s="19">
        <v>181000</v>
      </c>
    </row>
    <row r="46" spans="1:7" ht="18.75">
      <c r="A46" s="240"/>
      <c r="B46" s="11">
        <v>0.65</v>
      </c>
      <c r="C46" s="11" t="s">
        <v>49</v>
      </c>
      <c r="D46" s="10">
        <v>0.86</v>
      </c>
      <c r="E46" s="11">
        <v>38.299999999999997</v>
      </c>
      <c r="F46" s="12">
        <f t="shared" si="0"/>
        <v>6932.2999999999993</v>
      </c>
      <c r="G46" s="19">
        <v>181000</v>
      </c>
    </row>
    <row r="47" spans="1:7" ht="18.75">
      <c r="A47" s="240"/>
      <c r="B47" s="11">
        <v>0.7</v>
      </c>
      <c r="C47" s="11" t="s">
        <v>41</v>
      </c>
      <c r="D47" s="10">
        <v>0.86</v>
      </c>
      <c r="E47" s="11">
        <v>41.21</v>
      </c>
      <c r="F47" s="12">
        <f t="shared" si="0"/>
        <v>7459.01</v>
      </c>
      <c r="G47" s="19">
        <v>181000</v>
      </c>
    </row>
    <row r="48" spans="1:7" ht="18.75">
      <c r="A48" s="240"/>
      <c r="B48" s="11">
        <v>0.8</v>
      </c>
      <c r="C48" s="11" t="s">
        <v>49</v>
      </c>
      <c r="D48" s="10">
        <v>0.86</v>
      </c>
      <c r="E48" s="11">
        <v>47.1</v>
      </c>
      <c r="F48" s="12">
        <f t="shared" si="0"/>
        <v>8525.1</v>
      </c>
      <c r="G48" s="19">
        <v>181000</v>
      </c>
    </row>
    <row r="49" spans="1:7" ht="18.75">
      <c r="A49" s="241"/>
      <c r="B49" s="11">
        <v>0.9</v>
      </c>
      <c r="C49" s="11" t="s">
        <v>49</v>
      </c>
      <c r="D49" s="11">
        <v>0.86</v>
      </c>
      <c r="E49" s="11">
        <v>53</v>
      </c>
      <c r="F49" s="12">
        <f t="shared" si="0"/>
        <v>9487</v>
      </c>
      <c r="G49" s="9">
        <v>179000</v>
      </c>
    </row>
    <row r="50" spans="1:7" ht="18.75">
      <c r="A50" s="239" t="s">
        <v>50</v>
      </c>
      <c r="B50" s="11">
        <v>0.5</v>
      </c>
      <c r="C50" s="11" t="s">
        <v>51</v>
      </c>
      <c r="D50" s="11">
        <v>0.75</v>
      </c>
      <c r="E50" s="11">
        <v>29.5</v>
      </c>
      <c r="F50" s="12">
        <f t="shared" si="0"/>
        <v>5339.5</v>
      </c>
      <c r="G50" s="9">
        <v>181000</v>
      </c>
    </row>
    <row r="51" spans="1:7" ht="18.75">
      <c r="A51" s="240"/>
      <c r="B51" s="11">
        <v>0.6</v>
      </c>
      <c r="C51" s="11" t="s">
        <v>51</v>
      </c>
      <c r="D51" s="11">
        <v>0.75</v>
      </c>
      <c r="E51" s="11">
        <v>35.4</v>
      </c>
      <c r="F51" s="12">
        <f t="shared" si="0"/>
        <v>6407.4000000000005</v>
      </c>
      <c r="G51" s="9">
        <v>181000</v>
      </c>
    </row>
    <row r="52" spans="1:7" ht="18.75">
      <c r="A52" s="240"/>
      <c r="B52" s="11">
        <v>0.65</v>
      </c>
      <c r="C52" s="11" t="s">
        <v>51</v>
      </c>
      <c r="D52" s="11">
        <v>0.75</v>
      </c>
      <c r="E52" s="11">
        <v>38.299999999999997</v>
      </c>
      <c r="F52" s="12">
        <f t="shared" si="0"/>
        <v>6932.2999999999993</v>
      </c>
      <c r="G52" s="9">
        <v>181000</v>
      </c>
    </row>
    <row r="53" spans="1:7" ht="18.75">
      <c r="A53" s="240"/>
      <c r="B53" s="11">
        <v>0.7</v>
      </c>
      <c r="C53" s="11" t="s">
        <v>51</v>
      </c>
      <c r="D53" s="11">
        <v>0.75</v>
      </c>
      <c r="E53" s="11">
        <v>41.21</v>
      </c>
      <c r="F53" s="12">
        <f t="shared" si="0"/>
        <v>7459.01</v>
      </c>
      <c r="G53" s="9">
        <v>181000</v>
      </c>
    </row>
    <row r="54" spans="1:7" ht="18.75">
      <c r="A54" s="240"/>
      <c r="B54" s="11">
        <v>0.8</v>
      </c>
      <c r="C54" s="11" t="s">
        <v>51</v>
      </c>
      <c r="D54" s="11">
        <v>0.75</v>
      </c>
      <c r="E54" s="11">
        <v>47.1</v>
      </c>
      <c r="F54" s="12">
        <f t="shared" si="0"/>
        <v>8525.1</v>
      </c>
      <c r="G54" s="9">
        <v>181000</v>
      </c>
    </row>
    <row r="55" spans="1:7" ht="18.75">
      <c r="A55" s="241"/>
      <c r="B55" s="11">
        <v>0.9</v>
      </c>
      <c r="C55" s="11" t="s">
        <v>51</v>
      </c>
      <c r="D55" s="11">
        <v>0.75</v>
      </c>
      <c r="E55" s="11">
        <v>53</v>
      </c>
      <c r="F55" s="12">
        <f t="shared" si="0"/>
        <v>9487</v>
      </c>
      <c r="G55" s="9">
        <v>179000</v>
      </c>
    </row>
    <row r="57" spans="1:7" ht="18.75">
      <c r="A57" s="4" t="s">
        <v>24</v>
      </c>
    </row>
    <row r="58" spans="1:7" ht="18.75">
      <c r="A58" s="4" t="s">
        <v>23</v>
      </c>
    </row>
    <row r="59" spans="1:7" ht="18.75">
      <c r="A59" s="4" t="s">
        <v>21</v>
      </c>
    </row>
    <row r="60" spans="1:7" ht="21">
      <c r="A60" s="3" t="s">
        <v>22</v>
      </c>
    </row>
  </sheetData>
  <mergeCells count="13">
    <mergeCell ref="B7:G7"/>
    <mergeCell ref="B2:G2"/>
    <mergeCell ref="B3:G3"/>
    <mergeCell ref="B4:G4"/>
    <mergeCell ref="B5:G5"/>
    <mergeCell ref="B6:G6"/>
    <mergeCell ref="A50:A55"/>
    <mergeCell ref="A9:G9"/>
    <mergeCell ref="A11:A16"/>
    <mergeCell ref="A17:A26"/>
    <mergeCell ref="A27:A37"/>
    <mergeCell ref="A38:A43"/>
    <mergeCell ref="A44:A49"/>
  </mergeCells>
  <pageMargins left="0.7" right="0.7" top="0.75" bottom="0.75" header="0.3" footer="0.3"/>
  <pageSetup paperSize="9" scale="55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25" sqref="E25:I25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Лист2</vt:lpstr>
      <vt:lpstr>Общий прайс</vt:lpstr>
      <vt:lpstr>Профлисты</vt:lpstr>
      <vt:lpstr>Лист1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Баха</dc:creator>
  <cp:lastModifiedBy>Kambar</cp:lastModifiedBy>
  <cp:lastPrinted>2018-06-08T06:03:41Z</cp:lastPrinted>
  <dcterms:created xsi:type="dcterms:W3CDTF">2011-02-08T05:30:31Z</dcterms:created>
  <dcterms:modified xsi:type="dcterms:W3CDTF">2018-08-09T08:56:15Z</dcterms:modified>
</cp:coreProperties>
</file>